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AZRIN2024\EMPLOYMENT\02_KPK\Task\Trade\08_Import Eksport 2024\11_November\2. Final\"/>
    </mc:Choice>
  </mc:AlternateContent>
  <bookViews>
    <workbookView xWindow="-120" yWindow="-120" windowWidth="20730" windowHeight="11040"/>
  </bookViews>
  <sheets>
    <sheet name="Jan.-Nov 2023 &amp; 2024" sheetId="1" r:id="rId1"/>
  </sheets>
  <definedNames>
    <definedName name="_xlnm.Print_Area" localSheetId="0">'Jan.-Nov 2023 &amp; 2024'!$A$2:$I$99</definedName>
  </definedNames>
  <calcPr calcId="162913"/>
</workbook>
</file>

<file path=xl/calcChain.xml><?xml version="1.0" encoding="utf-8"?>
<calcChain xmlns="http://schemas.openxmlformats.org/spreadsheetml/2006/main">
  <c r="D16" i="1" l="1"/>
  <c r="C16" i="1"/>
  <c r="D13" i="1"/>
  <c r="C13" i="1"/>
  <c r="D78" i="1" l="1"/>
  <c r="D69" i="1"/>
  <c r="C69" i="1"/>
  <c r="D63" i="1"/>
  <c r="C63" i="1"/>
  <c r="D52" i="1"/>
  <c r="C52" i="1"/>
  <c r="H45" i="1"/>
  <c r="D21" i="1" l="1"/>
  <c r="C21" i="1"/>
  <c r="F16" i="1" l="1"/>
  <c r="E16" i="1"/>
  <c r="F13" i="1"/>
  <c r="E13" i="1"/>
  <c r="F85" i="1" l="1"/>
  <c r="H85" i="1" s="1"/>
  <c r="E85" i="1"/>
  <c r="G85" i="1" s="1"/>
  <c r="D85" i="1"/>
  <c r="C85" i="1"/>
  <c r="F21" i="1"/>
  <c r="E21" i="1"/>
  <c r="F35" i="1"/>
  <c r="E35" i="1"/>
  <c r="F52" i="1"/>
  <c r="E52" i="1"/>
  <c r="F63" i="1"/>
  <c r="E63" i="1"/>
  <c r="F69" i="1"/>
  <c r="E69" i="1"/>
  <c r="F76" i="1"/>
  <c r="E76" i="1"/>
  <c r="D76" i="1"/>
  <c r="C76" i="1"/>
  <c r="H83" i="1"/>
  <c r="H80" i="1"/>
  <c r="G80" i="1"/>
  <c r="F78" i="1" l="1"/>
  <c r="I45" i="1" s="1"/>
  <c r="D35" i="1"/>
  <c r="C35" i="1"/>
  <c r="H78" i="1" l="1"/>
  <c r="G18" i="1" l="1"/>
  <c r="G17" i="1"/>
  <c r="G11" i="1"/>
  <c r="H11" i="1"/>
  <c r="H90" i="1" l="1"/>
  <c r="H87" i="1"/>
  <c r="G81" i="1"/>
  <c r="H81" i="1"/>
  <c r="G82" i="1"/>
  <c r="H82" i="1"/>
  <c r="G83" i="1"/>
  <c r="G73" i="1"/>
  <c r="H73" i="1"/>
  <c r="G74" i="1"/>
  <c r="H74" i="1"/>
  <c r="H72" i="1"/>
  <c r="G72" i="1"/>
  <c r="H76" i="1"/>
  <c r="G76" i="1"/>
  <c r="H69" i="1"/>
  <c r="H67" i="1"/>
  <c r="G67" i="1"/>
  <c r="H66" i="1"/>
  <c r="G66" i="1"/>
  <c r="H63" i="1"/>
  <c r="G56" i="1"/>
  <c r="H56" i="1"/>
  <c r="G57" i="1"/>
  <c r="H57" i="1"/>
  <c r="G58" i="1"/>
  <c r="H58" i="1"/>
  <c r="G59" i="1"/>
  <c r="H59" i="1"/>
  <c r="G60" i="1"/>
  <c r="H60" i="1"/>
  <c r="H55" i="1"/>
  <c r="G55" i="1"/>
  <c r="H44" i="1"/>
  <c r="H46" i="1"/>
  <c r="H47" i="1"/>
  <c r="H48" i="1"/>
  <c r="H49" i="1"/>
  <c r="H50" i="1"/>
  <c r="G39" i="1"/>
  <c r="H39" i="1"/>
  <c r="G40" i="1"/>
  <c r="H40" i="1"/>
  <c r="G41" i="1"/>
  <c r="H41" i="1"/>
  <c r="G42" i="1"/>
  <c r="H42" i="1"/>
  <c r="G43" i="1"/>
  <c r="H43" i="1"/>
  <c r="H38" i="1"/>
  <c r="G38" i="1"/>
  <c r="H35" i="1"/>
  <c r="G35" i="1"/>
  <c r="H26" i="1"/>
  <c r="H27" i="1"/>
  <c r="H28" i="1"/>
  <c r="H29" i="1"/>
  <c r="H30" i="1"/>
  <c r="H31" i="1"/>
  <c r="H32" i="1"/>
  <c r="H33" i="1"/>
  <c r="G25" i="1"/>
  <c r="H25" i="1"/>
  <c r="H24" i="1"/>
  <c r="G24" i="1"/>
  <c r="H12" i="1"/>
  <c r="H13" i="1"/>
  <c r="H14" i="1"/>
  <c r="H15" i="1"/>
  <c r="H16" i="1"/>
  <c r="H17" i="1"/>
  <c r="H18" i="1"/>
  <c r="H19" i="1"/>
  <c r="G12" i="1"/>
  <c r="G13" i="1"/>
  <c r="G14" i="1"/>
  <c r="G15" i="1"/>
  <c r="G16" i="1"/>
  <c r="G19" i="1"/>
  <c r="G63" i="1" l="1"/>
  <c r="G69" i="1"/>
  <c r="G52" i="1"/>
  <c r="H52" i="1"/>
  <c r="H21" i="1"/>
  <c r="G21" i="1"/>
  <c r="G61" i="1" l="1"/>
  <c r="H61" i="1"/>
  <c r="I78" i="1" l="1"/>
  <c r="I56" i="1"/>
  <c r="I58" i="1"/>
  <c r="I59" i="1"/>
  <c r="I61" i="1"/>
  <c r="I55" i="1"/>
  <c r="I60" i="1"/>
  <c r="I57" i="1"/>
  <c r="I44" i="1"/>
  <c r="I43" i="1"/>
  <c r="I39" i="1"/>
  <c r="I52" i="1"/>
  <c r="I40" i="1"/>
  <c r="I41" i="1"/>
  <c r="I42" i="1"/>
  <c r="I35" i="1"/>
  <c r="I25" i="1"/>
  <c r="I26" i="1"/>
  <c r="I32" i="1"/>
  <c r="I27" i="1"/>
  <c r="I28" i="1"/>
  <c r="I31" i="1"/>
  <c r="I33" i="1"/>
  <c r="I29" i="1"/>
  <c r="I24" i="1"/>
  <c r="I30" i="1"/>
  <c r="I12" i="1"/>
  <c r="I13" i="1"/>
  <c r="I15" i="1"/>
  <c r="I16" i="1"/>
  <c r="I17" i="1"/>
  <c r="I18" i="1"/>
  <c r="I11" i="1"/>
  <c r="I21" i="1"/>
  <c r="I14" i="1"/>
  <c r="I19" i="1"/>
  <c r="I76" i="1"/>
  <c r="I74" i="1"/>
  <c r="I73" i="1"/>
  <c r="I72" i="1"/>
  <c r="I66" i="1"/>
  <c r="I63" i="1" l="1"/>
  <c r="I69" i="1" l="1"/>
  <c r="I67" i="1"/>
  <c r="I46" i="1" l="1"/>
  <c r="I47" i="1"/>
  <c r="I48" i="1"/>
  <c r="I49" i="1"/>
  <c r="I50" i="1"/>
  <c r="I38" i="1"/>
</calcChain>
</file>

<file path=xl/sharedStrings.xml><?xml version="1.0" encoding="utf-8"?>
<sst xmlns="http://schemas.openxmlformats.org/spreadsheetml/2006/main" count="120" uniqueCount="74">
  <si>
    <t xml:space="preserve">EXPORT EARNINGS OF COMMODITY AND COMMODITY-BASED PRODUCTS </t>
  </si>
  <si>
    <t>Commodity and Commodity-based 
Products</t>
  </si>
  <si>
    <t>Unit</t>
  </si>
  <si>
    <t>% Change</t>
  </si>
  <si>
    <t>Contribution to Total Export of Commodity and Commodity-based Products (%)</t>
  </si>
  <si>
    <t>RM Million</t>
  </si>
  <si>
    <t>Value</t>
  </si>
  <si>
    <t>‘000T</t>
  </si>
  <si>
    <t>Crude Palm Oil</t>
  </si>
  <si>
    <t>Processed Palm Oil</t>
  </si>
  <si>
    <t>Palm Kernel Oil</t>
  </si>
  <si>
    <t>Crude Palm Kernel Oil</t>
  </si>
  <si>
    <t>Processed Palm Kernel Oil</t>
  </si>
  <si>
    <t>Palm-based Oleochemical</t>
  </si>
  <si>
    <t>Other Palm-based Products</t>
  </si>
  <si>
    <t>Palm Kernel Cake</t>
  </si>
  <si>
    <t>Sub-Total</t>
  </si>
  <si>
    <t>Natural Rubber</t>
  </si>
  <si>
    <t>Other Rubber</t>
  </si>
  <si>
    <t xml:space="preserve">Tyres </t>
  </si>
  <si>
    <t>Inner Tubes</t>
  </si>
  <si>
    <t>Latex Goods</t>
  </si>
  <si>
    <t>Rubber Gloves</t>
  </si>
  <si>
    <t>Other Latex Products</t>
  </si>
  <si>
    <t>Footwear</t>
  </si>
  <si>
    <t>Industrial Rubber Goods</t>
  </si>
  <si>
    <t>General Rubber Goods</t>
  </si>
  <si>
    <t>Saw Logs</t>
  </si>
  <si>
    <t>‘000m3</t>
  </si>
  <si>
    <t>Sawn Timber</t>
  </si>
  <si>
    <t>Fibreboard</t>
  </si>
  <si>
    <t>Plywood</t>
  </si>
  <si>
    <t>Mouldings</t>
  </si>
  <si>
    <t>Veneer Sheet</t>
  </si>
  <si>
    <t>Builder's Joinery &amp; Carpentry</t>
  </si>
  <si>
    <t>Wooden &amp; Rattan Furniture</t>
  </si>
  <si>
    <t>Wooden Furniture</t>
  </si>
  <si>
    <t>Rattan Furniture</t>
  </si>
  <si>
    <t>Other Timber Products</t>
  </si>
  <si>
    <t>Chipboard/Particleboard</t>
  </si>
  <si>
    <t>Cocoa Butter</t>
  </si>
  <si>
    <t>Cocoa Paste Not Defatted</t>
  </si>
  <si>
    <t>Cocoa Paste, Wholly or Partly Defatted</t>
  </si>
  <si>
    <t>Cocoa Shell</t>
  </si>
  <si>
    <t>Chocolate</t>
  </si>
  <si>
    <t>Tobacco Products</t>
  </si>
  <si>
    <t>Black Pepper</t>
  </si>
  <si>
    <t>White Pepper</t>
  </si>
  <si>
    <t>Green Pepper</t>
  </si>
  <si>
    <t>Crude Petroleum</t>
  </si>
  <si>
    <t>Condensate and Other Petroleum Oil</t>
  </si>
  <si>
    <t>Refined Petroleum Products</t>
  </si>
  <si>
    <t>Liquefied Natural Gas</t>
  </si>
  <si>
    <t>Electrical and Electronic Products</t>
  </si>
  <si>
    <t>Total Export of Merchandise</t>
  </si>
  <si>
    <t xml:space="preserve">Note : </t>
  </si>
  <si>
    <t xml:space="preserve">                                      </t>
  </si>
  <si>
    <t>Quantity</t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</si>
  <si>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 p</t>
    </r>
    <r>
      <rPr>
        <sz val="16"/>
        <color theme="1"/>
        <rFont val="Arial"/>
        <family val="2"/>
      </rPr>
      <t xml:space="preserve"> Preliminary</t>
    </r>
  </si>
  <si>
    <t xml:space="preserve">         Sub-totals may not add up exactly to totals due to rounding</t>
  </si>
  <si>
    <r>
      <t>Palm Oil</t>
    </r>
    <r>
      <rPr>
        <vertAlign val="superscript"/>
        <sz val="18"/>
        <color theme="1"/>
        <rFont val="Arial"/>
        <family val="2"/>
      </rPr>
      <t xml:space="preserve"> (1)</t>
    </r>
  </si>
  <si>
    <r>
      <t>Cocoa Beans</t>
    </r>
    <r>
      <rPr>
        <vertAlign val="superscript"/>
        <sz val="18"/>
        <color theme="1"/>
        <rFont val="Arial"/>
        <family val="2"/>
      </rPr>
      <t xml:space="preserve"> (2)</t>
    </r>
  </si>
  <si>
    <r>
      <t>Cocoa Powder</t>
    </r>
    <r>
      <rPr>
        <vertAlign val="superscript"/>
        <sz val="18"/>
        <color theme="1"/>
        <rFont val="Arial"/>
        <family val="2"/>
      </rPr>
      <t xml:space="preserve"> (3)</t>
    </r>
  </si>
  <si>
    <r>
      <t xml:space="preserve">Tobacco Raw </t>
    </r>
    <r>
      <rPr>
        <vertAlign val="superscript"/>
        <sz val="18"/>
        <color theme="1"/>
        <rFont val="Arial"/>
        <family val="2"/>
      </rPr>
      <t>(4)</t>
    </r>
  </si>
  <si>
    <r>
      <t xml:space="preserve">       </t>
    </r>
    <r>
      <rPr>
        <vertAlign val="superscript"/>
        <sz val="16"/>
        <color theme="1"/>
        <rFont val="Arial"/>
        <family val="2"/>
      </rPr>
      <t xml:space="preserve"> (1)</t>
    </r>
    <r>
      <rPr>
        <sz val="16"/>
        <color theme="1"/>
        <rFont val="Arial"/>
        <family val="2"/>
      </rPr>
      <t xml:space="preserve"> Includes crude and processed</t>
    </r>
  </si>
  <si>
    <r>
      <t xml:space="preserve">        </t>
    </r>
    <r>
      <rPr>
        <vertAlign val="superscript"/>
        <sz val="16"/>
        <color theme="1"/>
        <rFont val="Arial"/>
        <family val="2"/>
      </rPr>
      <t>(2)</t>
    </r>
    <r>
      <rPr>
        <sz val="16"/>
        <color theme="1"/>
        <rFont val="Arial"/>
        <family val="2"/>
      </rPr>
      <t xml:space="preserve"> Re-export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</si>
  <si>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(3) </t>
    </r>
    <r>
      <rPr>
        <sz val="16"/>
        <color theme="1"/>
        <rFont val="Arial"/>
        <family val="2"/>
      </rPr>
      <t>Including Cocoa Powder not Containing and Containing Added Sugar or Other Sweetening Matter</t>
    </r>
  </si>
  <si>
    <r>
      <t xml:space="preserve">        </t>
    </r>
    <r>
      <rPr>
        <vertAlign val="superscript"/>
        <sz val="16"/>
        <color theme="1"/>
        <rFont val="Arial"/>
        <family val="2"/>
      </rPr>
      <t xml:space="preserve">(4) </t>
    </r>
    <r>
      <rPr>
        <sz val="16"/>
        <color theme="1"/>
        <rFont val="Arial"/>
        <family val="2"/>
      </rPr>
      <t>Tobacco unmanufactured</t>
    </r>
  </si>
  <si>
    <t>Total Export of Commodity and Commodity-based Products</t>
  </si>
  <si>
    <t>Total Export of  Commodity and Commodity-based Products to Total Export of Merchandise (%)</t>
  </si>
  <si>
    <t>`</t>
  </si>
  <si>
    <t>JANUARY -NOVEMBER 2023 &amp; 2024</t>
  </si>
  <si>
    <t>January-November 2023</t>
  </si>
  <si>
    <r>
      <t>January-November 2024</t>
    </r>
    <r>
      <rPr>
        <b/>
        <vertAlign val="superscript"/>
        <sz val="16"/>
        <color theme="1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</si>
</sst>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0\ ;&quot; (&quot;#,##0.00\);&quot; -&quot;#\ ;@\ "/>
    <numFmt numFmtId="166" formatCode="#,##0.0\ ;&quot; (&quot;#,##0.0\);&quot; -&quot;#\ ;@\ "/>
    <numFmt numFmtId="167" formatCode="#,##0.00\ ;&quot; (&quot;#,##0.00\);&quot; -&quot;#.0\ ;@\ "/>
    <numFmt numFmtId="168" formatCode="#,##0.00\ ;&quot; (&quot;#,##0.00\);&quot; -&quot;#.00\ ;@\ "/>
  </numFmts>
  <fonts count="23">
    <font>
      <sz val="10"/>
      <name val="Arial"/>
      <charset val="134"/>
    </font>
    <font>
      <sz val="18"/>
      <color theme="1"/>
      <name val="Arial"/>
      <family val="2"/>
    </font>
    <font>
      <sz val="13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22"/>
      <color theme="1"/>
      <name val="Arial"/>
      <family val="2"/>
    </font>
    <font>
      <b/>
      <i/>
      <sz val="18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3"/>
      <color theme="1"/>
      <name val="Arial"/>
      <family val="2"/>
    </font>
    <font>
      <b/>
      <i/>
      <sz val="13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vertAlign val="superscript"/>
      <sz val="18"/>
      <color theme="1"/>
      <name val="Arial"/>
      <family val="2"/>
    </font>
    <font>
      <vertAlign val="superscript"/>
      <sz val="16"/>
      <color theme="1"/>
      <name val="Arial"/>
      <family val="2"/>
    </font>
    <font>
      <sz val="10"/>
      <name val="Arial"/>
      <family val="2"/>
    </font>
    <font>
      <b/>
      <vertAlign val="superscript"/>
      <sz val="16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7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C6F2F1"/>
        <bgColor indexed="26"/>
      </patternFill>
    </fill>
    <fill>
      <patternFill patternType="solid">
        <fgColor rgb="FF40D4D0"/>
        <bgColor indexed="64"/>
      </patternFill>
    </fill>
    <fill>
      <patternFill patternType="solid">
        <fgColor rgb="FFC6F2F1"/>
        <bgColor indexed="64"/>
      </patternFill>
    </fill>
    <fill>
      <patternFill patternType="solid">
        <fgColor rgb="FF81E3E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165" fontId="19" fillId="0" borderId="0" applyFill="0" applyAlignment="0" applyProtection="0"/>
    <xf numFmtId="9" fontId="19" fillId="0" borderId="0" applyFont="0" applyFill="0" applyBorder="0" applyAlignment="0" applyProtection="0"/>
    <xf numFmtId="0" fontId="16" fillId="0" borderId="0"/>
    <xf numFmtId="0" fontId="19" fillId="0" borderId="0" applyFill="0" applyAlignment="0" applyProtection="0"/>
    <xf numFmtId="164" fontId="16" fillId="0" borderId="0" applyFont="0" applyFill="0" applyBorder="0" applyAlignment="0" applyProtection="0"/>
    <xf numFmtId="165" fontId="19" fillId="0" borderId="0" applyFill="0" applyAlignment="0" applyProtection="0"/>
    <xf numFmtId="0" fontId="15" fillId="0" borderId="0"/>
  </cellStyleXfs>
  <cellXfs count="237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1" fillId="0" borderId="20" xfId="0" applyFont="1" applyBorder="1"/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indent="2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left" indent="2"/>
    </xf>
    <xf numFmtId="0" fontId="1" fillId="0" borderId="23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/>
    <xf numFmtId="0" fontId="1" fillId="0" borderId="22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165" fontId="8" fillId="0" borderId="26" xfId="1" applyFont="1" applyFill="1" applyBorder="1" applyAlignment="1" applyProtection="1">
      <alignment horizontal="center" vertical="center"/>
    </xf>
    <xf numFmtId="165" fontId="8" fillId="0" borderId="23" xfId="1" applyFont="1" applyFill="1" applyBorder="1" applyAlignment="1" applyProtection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65" fontId="1" fillId="0" borderId="26" xfId="1" applyFont="1" applyFill="1" applyBorder="1" applyAlignment="1" applyProtection="1">
      <alignment horizontal="center" vertical="center"/>
    </xf>
    <xf numFmtId="0" fontId="1" fillId="0" borderId="24" xfId="0" applyFont="1" applyBorder="1" applyAlignment="1">
      <alignment vertical="center"/>
    </xf>
    <xf numFmtId="165" fontId="8" fillId="0" borderId="34" xfId="1" applyFont="1" applyFill="1" applyBorder="1" applyAlignment="1" applyProtection="1">
      <alignment horizontal="center" vertical="center"/>
    </xf>
    <xf numFmtId="0" fontId="4" fillId="0" borderId="0" xfId="0" applyFont="1"/>
    <xf numFmtId="0" fontId="4" fillId="0" borderId="0" xfId="7" applyFont="1"/>
    <xf numFmtId="0" fontId="11" fillId="0" borderId="0" xfId="7" applyFont="1"/>
    <xf numFmtId="0" fontId="11" fillId="0" borderId="0" xfId="7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2" fontId="3" fillId="0" borderId="0" xfId="2" applyNumberFormat="1" applyFont="1" applyBorder="1" applyAlignment="1">
      <alignment horizontal="right"/>
    </xf>
    <xf numFmtId="165" fontId="8" fillId="0" borderId="24" xfId="1" applyFont="1" applyFill="1" applyBorder="1" applyAlignment="1" applyProtection="1">
      <alignment horizontal="right" vertical="center"/>
    </xf>
    <xf numFmtId="165" fontId="8" fillId="0" borderId="1" xfId="1" applyFont="1" applyFill="1" applyBorder="1" applyAlignment="1" applyProtection="1">
      <alignment horizontal="right" vertical="center"/>
    </xf>
    <xf numFmtId="165" fontId="1" fillId="0" borderId="7" xfId="1" applyFont="1" applyFill="1" applyBorder="1" applyAlignment="1" applyProtection="1">
      <alignment horizontal="right" vertical="center"/>
    </xf>
    <xf numFmtId="165" fontId="1" fillId="0" borderId="24" xfId="1" applyFont="1" applyFill="1" applyBorder="1" applyAlignment="1" applyProtection="1">
      <alignment horizontal="right" vertical="center"/>
    </xf>
    <xf numFmtId="2" fontId="1" fillId="0" borderId="0" xfId="0" applyNumberFormat="1" applyFont="1" applyAlignment="1">
      <alignment horizontal="right"/>
    </xf>
    <xf numFmtId="2" fontId="8" fillId="0" borderId="3" xfId="1" applyNumberFormat="1" applyFont="1" applyFill="1" applyBorder="1" applyAlignment="1" applyProtection="1">
      <alignment horizontal="right"/>
    </xf>
    <xf numFmtId="2" fontId="8" fillId="0" borderId="28" xfId="0" applyNumberFormat="1" applyFont="1" applyBorder="1" applyAlignment="1">
      <alignment horizontal="right" vertical="center"/>
    </xf>
    <xf numFmtId="2" fontId="8" fillId="0" borderId="33" xfId="1" applyNumberFormat="1" applyFont="1" applyFill="1" applyBorder="1" applyAlignment="1" applyProtection="1">
      <alignment horizontal="right" vertical="center" indent="1"/>
    </xf>
    <xf numFmtId="2" fontId="2" fillId="0" borderId="0" xfId="0" applyNumberFormat="1" applyFont="1" applyAlignment="1">
      <alignment horizontal="right"/>
    </xf>
    <xf numFmtId="2" fontId="9" fillId="0" borderId="0" xfId="0" applyNumberFormat="1" applyFont="1" applyAlignment="1">
      <alignment horizontal="right"/>
    </xf>
    <xf numFmtId="2" fontId="10" fillId="0" borderId="0" xfId="0" applyNumberFormat="1" applyFont="1" applyAlignment="1">
      <alignment horizontal="right"/>
    </xf>
    <xf numFmtId="2" fontId="12" fillId="6" borderId="0" xfId="1" applyNumberFormat="1" applyFont="1" applyFill="1" applyAlignment="1" applyProtection="1">
      <alignment horizontal="right"/>
    </xf>
    <xf numFmtId="2" fontId="13" fillId="6" borderId="0" xfId="1" applyNumberFormat="1" applyFont="1" applyFill="1" applyAlignment="1" applyProtection="1">
      <alignment horizontal="right"/>
    </xf>
    <xf numFmtId="2" fontId="3" fillId="6" borderId="0" xfId="0" applyNumberFormat="1" applyFont="1" applyFill="1" applyAlignment="1">
      <alignment horizontal="right"/>
    </xf>
    <xf numFmtId="2" fontId="3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5" fontId="1" fillId="0" borderId="1" xfId="1" applyFont="1" applyFill="1" applyBorder="1" applyAlignment="1" applyProtection="1">
      <alignment horizontal="right"/>
    </xf>
    <xf numFmtId="165" fontId="8" fillId="0" borderId="7" xfId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165" fontId="4" fillId="6" borderId="0" xfId="1" applyFont="1" applyFill="1" applyAlignment="1" applyProtection="1">
      <alignment horizontal="right"/>
    </xf>
    <xf numFmtId="165" fontId="7" fillId="6" borderId="0" xfId="1" applyFont="1" applyFill="1" applyAlignment="1" applyProtection="1">
      <alignment horizontal="right"/>
    </xf>
    <xf numFmtId="0" fontId="4" fillId="6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65" fontId="3" fillId="0" borderId="0" xfId="1" applyFont="1"/>
    <xf numFmtId="165" fontId="1" fillId="0" borderId="13" xfId="1" applyFont="1" applyFill="1" applyBorder="1" applyAlignment="1" applyProtection="1"/>
    <xf numFmtId="165" fontId="1" fillId="0" borderId="14" xfId="1" applyFont="1" applyFill="1" applyBorder="1" applyAlignment="1" applyProtection="1">
      <alignment vertical="center"/>
    </xf>
    <xf numFmtId="2" fontId="1" fillId="0" borderId="18" xfId="2" applyNumberFormat="1" applyFont="1" applyFill="1" applyBorder="1" applyAlignment="1" applyProtection="1">
      <alignment vertical="center"/>
    </xf>
    <xf numFmtId="165" fontId="1" fillId="0" borderId="18" xfId="1" applyFont="1" applyFill="1" applyBorder="1" applyAlignment="1" applyProtection="1">
      <alignment vertical="center"/>
    </xf>
    <xf numFmtId="165" fontId="1" fillId="0" borderId="1" xfId="1" applyFont="1" applyFill="1" applyBorder="1" applyAlignment="1" applyProtection="1">
      <alignment vertical="center"/>
    </xf>
    <xf numFmtId="165" fontId="1" fillId="0" borderId="23" xfId="1" applyFont="1" applyFill="1" applyBorder="1" applyAlignment="1" applyProtection="1">
      <alignment vertical="center"/>
    </xf>
    <xf numFmtId="165" fontId="1" fillId="0" borderId="7" xfId="1" applyFont="1" applyFill="1" applyBorder="1" applyAlignment="1" applyProtection="1">
      <alignment vertical="center"/>
    </xf>
    <xf numFmtId="165" fontId="1" fillId="0" borderId="24" xfId="1" applyFont="1" applyFill="1" applyBorder="1" applyAlignment="1" applyProtection="1">
      <alignment vertical="center"/>
    </xf>
    <xf numFmtId="165" fontId="1" fillId="0" borderId="13" xfId="1" applyFont="1" applyFill="1" applyBorder="1" applyAlignment="1" applyProtection="1">
      <alignment vertical="center"/>
    </xf>
    <xf numFmtId="165" fontId="1" fillId="0" borderId="35" xfId="1" applyFont="1" applyFill="1" applyBorder="1" applyAlignment="1" applyProtection="1">
      <alignment vertical="center"/>
    </xf>
    <xf numFmtId="165" fontId="8" fillId="0" borderId="24" xfId="1" applyFont="1" applyFill="1" applyBorder="1" applyAlignment="1" applyProtection="1">
      <alignment vertical="center"/>
    </xf>
    <xf numFmtId="165" fontId="8" fillId="0" borderId="1" xfId="1" applyFont="1" applyFill="1" applyBorder="1" applyAlignment="1" applyProtection="1">
      <alignment vertical="center"/>
    </xf>
    <xf numFmtId="165" fontId="8" fillId="0" borderId="25" xfId="1" applyFont="1" applyFill="1" applyBorder="1" applyAlignment="1" applyProtection="1">
      <alignment vertical="center"/>
    </xf>
    <xf numFmtId="165" fontId="8" fillId="0" borderId="37" xfId="1" applyFont="1" applyFill="1" applyBorder="1" applyAlignment="1" applyProtection="1">
      <alignment vertical="center"/>
    </xf>
    <xf numFmtId="165" fontId="8" fillId="0" borderId="27" xfId="1" applyFont="1" applyFill="1" applyBorder="1" applyAlignment="1" applyProtection="1">
      <alignment horizontal="right" vertical="center"/>
    </xf>
    <xf numFmtId="165" fontId="8" fillId="0" borderId="6" xfId="1" applyFont="1" applyFill="1" applyBorder="1" applyAlignment="1" applyProtection="1">
      <alignment horizontal="right" vertical="center"/>
    </xf>
    <xf numFmtId="165" fontId="1" fillId="0" borderId="36" xfId="1" applyFont="1" applyFill="1" applyBorder="1" applyAlignment="1" applyProtection="1">
      <alignment vertical="center"/>
    </xf>
    <xf numFmtId="4" fontId="1" fillId="0" borderId="12" xfId="1" applyNumberFormat="1" applyFont="1" applyFill="1" applyBorder="1" applyAlignment="1" applyProtection="1">
      <alignment horizontal="right" vertical="center"/>
    </xf>
    <xf numFmtId="165" fontId="8" fillId="0" borderId="30" xfId="1" applyFont="1" applyFill="1" applyBorder="1" applyAlignment="1" applyProtection="1">
      <alignment vertical="center"/>
    </xf>
    <xf numFmtId="165" fontId="8" fillId="0" borderId="31" xfId="1" applyFont="1" applyFill="1" applyBorder="1" applyAlignment="1" applyProtection="1">
      <alignment vertical="center"/>
    </xf>
    <xf numFmtId="165" fontId="8" fillId="0" borderId="26" xfId="1" applyFont="1" applyFill="1" applyBorder="1" applyAlignment="1" applyProtection="1">
      <alignment vertical="center"/>
    </xf>
    <xf numFmtId="165" fontId="8" fillId="0" borderId="14" xfId="1" applyFont="1" applyFill="1" applyBorder="1" applyAlignment="1" applyProtection="1">
      <alignment vertical="center"/>
    </xf>
    <xf numFmtId="165" fontId="8" fillId="0" borderId="32" xfId="1" applyFont="1" applyFill="1" applyBorder="1" applyAlignment="1" applyProtection="1">
      <alignment vertical="center"/>
    </xf>
    <xf numFmtId="165" fontId="1" fillId="0" borderId="30" xfId="1" applyFont="1" applyFill="1" applyBorder="1" applyAlignment="1" applyProtection="1">
      <alignment vertical="center"/>
    </xf>
    <xf numFmtId="164" fontId="11" fillId="0" borderId="0" xfId="1" applyNumberFormat="1" applyFont="1" applyFill="1" applyAlignment="1">
      <alignment horizontal="right"/>
    </xf>
    <xf numFmtId="165" fontId="3" fillId="0" borderId="0" xfId="1" applyFont="1" applyFill="1" applyAlignment="1">
      <alignment horizontal="right"/>
    </xf>
    <xf numFmtId="165" fontId="3" fillId="6" borderId="0" xfId="1" applyFont="1" applyFill="1"/>
    <xf numFmtId="164" fontId="14" fillId="0" borderId="0" xfId="1" applyNumberFormat="1" applyFont="1" applyAlignment="1"/>
    <xf numFmtId="165" fontId="1" fillId="0" borderId="18" xfId="1" applyFont="1" applyFill="1" applyBorder="1" applyAlignment="1" applyProtection="1">
      <alignment horizontal="right"/>
    </xf>
    <xf numFmtId="0" fontId="8" fillId="8" borderId="7" xfId="0" applyFont="1" applyFill="1" applyBorder="1" applyAlignment="1">
      <alignment vertical="center"/>
    </xf>
    <xf numFmtId="0" fontId="8" fillId="8" borderId="23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10" borderId="29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vertical="center"/>
    </xf>
    <xf numFmtId="165" fontId="8" fillId="10" borderId="32" xfId="1" applyFont="1" applyFill="1" applyBorder="1" applyAlignment="1" applyProtection="1">
      <alignment vertical="center"/>
    </xf>
    <xf numFmtId="0" fontId="8" fillId="10" borderId="34" xfId="0" applyFont="1" applyFill="1" applyBorder="1" applyAlignment="1">
      <alignment horizontal="center" vertical="center"/>
    </xf>
    <xf numFmtId="165" fontId="8" fillId="10" borderId="7" xfId="1" applyFont="1" applyFill="1" applyBorder="1" applyAlignment="1" applyProtection="1">
      <alignment horizontal="right" vertical="center"/>
    </xf>
    <xf numFmtId="0" fontId="8" fillId="10" borderId="7" xfId="0" applyFont="1" applyFill="1" applyBorder="1" applyAlignment="1">
      <alignment vertical="center"/>
    </xf>
    <xf numFmtId="0" fontId="8" fillId="10" borderId="23" xfId="0" applyFont="1" applyFill="1" applyBorder="1" applyAlignment="1">
      <alignment horizontal="center" vertical="center"/>
    </xf>
    <xf numFmtId="165" fontId="8" fillId="10" borderId="14" xfId="1" applyFont="1" applyFill="1" applyBorder="1" applyAlignment="1" applyProtection="1">
      <alignment vertical="center"/>
    </xf>
    <xf numFmtId="165" fontId="8" fillId="10" borderId="23" xfId="1" applyFont="1" applyFill="1" applyBorder="1" applyAlignment="1" applyProtection="1">
      <alignment horizontal="center" vertical="center"/>
    </xf>
    <xf numFmtId="166" fontId="1" fillId="0" borderId="18" xfId="1" applyNumberFormat="1" applyFont="1" applyFill="1" applyBorder="1" applyAlignment="1" applyProtection="1">
      <alignment horizontal="right"/>
    </xf>
    <xf numFmtId="165" fontId="8" fillId="0" borderId="14" xfId="1" applyFont="1" applyFill="1" applyBorder="1" applyAlignment="1" applyProtection="1"/>
    <xf numFmtId="165" fontId="8" fillId="10" borderId="30" xfId="1" applyFont="1" applyFill="1" applyBorder="1" applyAlignment="1" applyProtection="1">
      <alignment horizontal="right" vertical="center"/>
    </xf>
    <xf numFmtId="0" fontId="8" fillId="10" borderId="40" xfId="0" applyFont="1" applyFill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165" fontId="8" fillId="0" borderId="38" xfId="1" applyFont="1" applyFill="1" applyBorder="1" applyAlignment="1" applyProtection="1">
      <alignment vertical="center"/>
    </xf>
    <xf numFmtId="166" fontId="1" fillId="0" borderId="41" xfId="1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right"/>
    </xf>
    <xf numFmtId="165" fontId="1" fillId="0" borderId="8" xfId="1" applyFont="1" applyBorder="1"/>
    <xf numFmtId="165" fontId="1" fillId="0" borderId="14" xfId="1" applyFont="1" applyBorder="1"/>
    <xf numFmtId="165" fontId="1" fillId="0" borderId="7" xfId="1" applyFont="1" applyBorder="1"/>
    <xf numFmtId="165" fontId="1" fillId="0" borderId="21" xfId="1" applyFont="1" applyFill="1" applyBorder="1" applyAlignment="1" applyProtection="1">
      <alignment vertical="center"/>
    </xf>
    <xf numFmtId="165" fontId="1" fillId="0" borderId="22" xfId="1" applyFont="1" applyBorder="1"/>
    <xf numFmtId="165" fontId="1" fillId="0" borderId="35" xfId="1" applyFont="1" applyBorder="1"/>
    <xf numFmtId="165" fontId="1" fillId="0" borderId="42" xfId="1" applyFont="1" applyFill="1" applyBorder="1" applyAlignment="1" applyProtection="1">
      <alignment vertical="center"/>
    </xf>
    <xf numFmtId="165" fontId="1" fillId="0" borderId="22" xfId="1" applyFont="1" applyFill="1" applyBorder="1" applyAlignment="1" applyProtection="1">
      <alignment vertical="center"/>
    </xf>
    <xf numFmtId="165" fontId="1" fillId="0" borderId="43" xfId="1" applyFont="1" applyBorder="1"/>
    <xf numFmtId="9" fontId="1" fillId="0" borderId="36" xfId="2" applyFont="1" applyFill="1" applyBorder="1" applyAlignment="1" applyProtection="1">
      <alignment horizontal="right" vertical="center"/>
    </xf>
    <xf numFmtId="2" fontId="1" fillId="0" borderId="44" xfId="1" applyNumberFormat="1" applyFont="1" applyFill="1" applyBorder="1" applyAlignment="1" applyProtection="1">
      <alignment horizontal="right" vertical="center" indent="2"/>
    </xf>
    <xf numFmtId="2" fontId="8" fillId="0" borderId="44" xfId="1" applyNumberFormat="1" applyFont="1" applyFill="1" applyBorder="1" applyAlignment="1" applyProtection="1">
      <alignment horizontal="right" vertical="top" indent="2"/>
    </xf>
    <xf numFmtId="165" fontId="8" fillId="0" borderId="45" xfId="1" applyFont="1" applyFill="1" applyBorder="1" applyAlignment="1" applyProtection="1">
      <alignment horizontal="right" vertical="center"/>
    </xf>
    <xf numFmtId="165" fontId="21" fillId="0" borderId="22" xfId="1" applyFont="1" applyBorder="1"/>
    <xf numFmtId="165" fontId="21" fillId="0" borderId="22" xfId="4" applyNumberFormat="1" applyFont="1" applyFill="1" applyBorder="1" applyAlignment="1" applyProtection="1">
      <alignment horizontal="right" vertical="center"/>
    </xf>
    <xf numFmtId="165" fontId="22" fillId="8" borderId="7" xfId="1" applyFont="1" applyFill="1" applyBorder="1" applyAlignment="1" applyProtection="1">
      <alignment vertical="center"/>
    </xf>
    <xf numFmtId="165" fontId="21" fillId="0" borderId="21" xfId="4" applyNumberFormat="1" applyFont="1" applyFill="1" applyBorder="1" applyAlignment="1" applyProtection="1">
      <alignment horizontal="right" vertical="center"/>
    </xf>
    <xf numFmtId="165" fontId="21" fillId="0" borderId="21" xfId="4" applyNumberFormat="1" applyFont="1" applyFill="1" applyBorder="1" applyAlignment="1" applyProtection="1">
      <alignment horizontal="right"/>
    </xf>
    <xf numFmtId="165" fontId="21" fillId="0" borderId="14" xfId="1" applyFont="1" applyFill="1" applyBorder="1" applyAlignment="1" applyProtection="1">
      <alignment horizontal="right" vertical="center"/>
    </xf>
    <xf numFmtId="165" fontId="21" fillId="0" borderId="35" xfId="1" applyFont="1" applyFill="1" applyBorder="1" applyAlignment="1" applyProtection="1">
      <alignment vertical="center"/>
    </xf>
    <xf numFmtId="165" fontId="22" fillId="8" borderId="36" xfId="1" applyFont="1" applyFill="1" applyBorder="1" applyAlignment="1" applyProtection="1">
      <alignment vertical="center"/>
    </xf>
    <xf numFmtId="165" fontId="8" fillId="0" borderId="46" xfId="1" applyFont="1" applyFill="1" applyBorder="1" applyAlignment="1" applyProtection="1">
      <alignment vertical="center"/>
    </xf>
    <xf numFmtId="165" fontId="4" fillId="0" borderId="0" xfId="1" applyFont="1"/>
    <xf numFmtId="2" fontId="1" fillId="0" borderId="47" xfId="1" applyNumberFormat="1" applyFont="1" applyFill="1" applyBorder="1" applyAlignment="1" applyProtection="1">
      <alignment horizontal="right" vertical="center" indent="2"/>
    </xf>
    <xf numFmtId="2" fontId="1" fillId="0" borderId="0" xfId="0" applyNumberFormat="1" applyFont="1"/>
    <xf numFmtId="10" fontId="2" fillId="0" borderId="0" xfId="2" applyNumberFormat="1" applyFont="1"/>
    <xf numFmtId="167" fontId="1" fillId="0" borderId="7" xfId="1" applyNumberFormat="1" applyFont="1" applyFill="1" applyBorder="1" applyAlignment="1" applyProtection="1">
      <alignment horizontal="center" vertical="center"/>
    </xf>
    <xf numFmtId="2" fontId="1" fillId="0" borderId="48" xfId="1" applyNumberFormat="1" applyFont="1" applyFill="1" applyBorder="1" applyAlignment="1" applyProtection="1">
      <alignment horizontal="right" vertical="center" indent="2"/>
    </xf>
    <xf numFmtId="2" fontId="1" fillId="0" borderId="49" xfId="1" applyNumberFormat="1" applyFont="1" applyFill="1" applyBorder="1" applyAlignment="1" applyProtection="1">
      <alignment horizontal="right" vertical="center" indent="2"/>
    </xf>
    <xf numFmtId="167" fontId="1" fillId="0" borderId="50" xfId="1" applyNumberFormat="1" applyFont="1" applyFill="1" applyBorder="1" applyAlignment="1" applyProtection="1">
      <alignment horizontal="center" vertical="center"/>
    </xf>
    <xf numFmtId="2" fontId="8" fillId="10" borderId="47" xfId="1" applyNumberFormat="1" applyFont="1" applyFill="1" applyBorder="1" applyAlignment="1" applyProtection="1">
      <alignment horizontal="right" vertical="center" indent="2"/>
    </xf>
    <xf numFmtId="167" fontId="8" fillId="8" borderId="7" xfId="1" applyNumberFormat="1" applyFont="1" applyFill="1" applyBorder="1" applyAlignment="1" applyProtection="1">
      <alignment horizontal="center" vertical="center"/>
    </xf>
    <xf numFmtId="10" fontId="1" fillId="0" borderId="0" xfId="2" applyNumberFormat="1" applyFont="1"/>
    <xf numFmtId="167" fontId="1" fillId="0" borderId="35" xfId="1" applyNumberFormat="1" applyFont="1" applyFill="1" applyBorder="1" applyAlignment="1" applyProtection="1">
      <alignment horizontal="center" vertical="center"/>
    </xf>
    <xf numFmtId="0" fontId="1" fillId="0" borderId="35" xfId="0" applyFont="1" applyBorder="1" applyAlignment="1">
      <alignment vertical="center"/>
    </xf>
    <xf numFmtId="165" fontId="1" fillId="0" borderId="51" xfId="1" applyFont="1" applyBorder="1"/>
    <xf numFmtId="165" fontId="1" fillId="0" borderId="52" xfId="1" applyFont="1" applyFill="1" applyBorder="1" applyAlignment="1" applyProtection="1">
      <alignment vertical="center"/>
    </xf>
    <xf numFmtId="165" fontId="1" fillId="0" borderId="51" xfId="1" applyFont="1" applyFill="1" applyBorder="1" applyAlignment="1" applyProtection="1">
      <alignment horizontal="right" vertical="center"/>
    </xf>
    <xf numFmtId="165" fontId="1" fillId="0" borderId="51" xfId="1" applyFont="1" applyFill="1" applyBorder="1" applyAlignment="1" applyProtection="1">
      <alignment vertical="center"/>
    </xf>
    <xf numFmtId="165" fontId="1" fillId="0" borderId="6" xfId="1" applyFont="1" applyFill="1" applyBorder="1" applyAlignment="1" applyProtection="1">
      <alignment vertical="center"/>
    </xf>
    <xf numFmtId="165" fontId="1" fillId="0" borderId="53" xfId="1" applyFont="1" applyFill="1" applyBorder="1" applyAlignment="1" applyProtection="1">
      <alignment vertical="center"/>
    </xf>
    <xf numFmtId="165" fontId="21" fillId="0" borderId="52" xfId="1" applyFont="1" applyFill="1" applyBorder="1" applyAlignment="1" applyProtection="1">
      <alignment vertical="center"/>
    </xf>
    <xf numFmtId="165" fontId="1" fillId="0" borderId="46" xfId="1" applyFont="1" applyFill="1" applyBorder="1" applyAlignment="1" applyProtection="1">
      <alignment vertical="center"/>
    </xf>
    <xf numFmtId="165" fontId="1" fillId="0" borderId="35" xfId="4" applyNumberFormat="1" applyFont="1" applyFill="1" applyBorder="1" applyAlignment="1" applyProtection="1">
      <alignment horizontal="right" vertical="center"/>
    </xf>
    <xf numFmtId="2" fontId="1" fillId="0" borderId="54" xfId="1" applyNumberFormat="1" applyFont="1" applyFill="1" applyBorder="1" applyAlignment="1" applyProtection="1">
      <alignment horizontal="right"/>
    </xf>
    <xf numFmtId="165" fontId="1" fillId="0" borderId="55" xfId="1" applyFont="1" applyFill="1" applyBorder="1" applyAlignment="1" applyProtection="1">
      <alignment vertical="center"/>
    </xf>
    <xf numFmtId="165" fontId="1" fillId="0" borderId="52" xfId="1" applyFont="1" applyBorder="1"/>
    <xf numFmtId="2" fontId="1" fillId="0" borderId="57" xfId="1" applyNumberFormat="1" applyFont="1" applyFill="1" applyBorder="1" applyAlignment="1" applyProtection="1">
      <alignment horizontal="right" vertical="center" indent="2"/>
    </xf>
    <xf numFmtId="2" fontId="8" fillId="8" borderId="14" xfId="1" applyNumberFormat="1" applyFont="1" applyFill="1" applyBorder="1" applyAlignment="1" applyProtection="1">
      <alignment horizontal="right" vertical="center" indent="2"/>
    </xf>
    <xf numFmtId="2" fontId="8" fillId="10" borderId="14" xfId="1" applyNumberFormat="1" applyFont="1" applyFill="1" applyBorder="1" applyAlignment="1" applyProtection="1">
      <alignment horizontal="right" vertical="center" indent="2"/>
    </xf>
    <xf numFmtId="2" fontId="8" fillId="10" borderId="58" xfId="1" applyNumberFormat="1" applyFont="1" applyFill="1" applyBorder="1" applyAlignment="1" applyProtection="1">
      <alignment horizontal="right" vertical="center" indent="2"/>
    </xf>
    <xf numFmtId="168" fontId="1" fillId="0" borderId="18" xfId="1" applyNumberFormat="1" applyFont="1" applyFill="1" applyBorder="1" applyAlignment="1" applyProtection="1">
      <alignment horizontal="right"/>
    </xf>
    <xf numFmtId="165" fontId="19" fillId="0" borderId="0" xfId="1"/>
    <xf numFmtId="165" fontId="19" fillId="2" borderId="0" xfId="1" applyFill="1"/>
    <xf numFmtId="165" fontId="19" fillId="0" borderId="0" xfId="1" applyAlignment="1">
      <alignment vertical="center"/>
    </xf>
    <xf numFmtId="165" fontId="19" fillId="3" borderId="0" xfId="1" applyFill="1" applyAlignment="1">
      <alignment vertical="center"/>
    </xf>
    <xf numFmtId="165" fontId="19" fillId="4" borderId="0" xfId="1" applyFill="1" applyAlignment="1">
      <alignment vertical="center"/>
    </xf>
    <xf numFmtId="165" fontId="19" fillId="5" borderId="0" xfId="1" applyFill="1" applyAlignment="1">
      <alignment vertical="center"/>
    </xf>
    <xf numFmtId="165" fontId="19" fillId="2" borderId="0" xfId="1" applyFill="1" applyAlignment="1">
      <alignment vertical="center"/>
    </xf>
    <xf numFmtId="0" fontId="1" fillId="11" borderId="0" xfId="0" applyFont="1" applyFill="1" applyAlignment="1">
      <alignment vertical="center"/>
    </xf>
    <xf numFmtId="165" fontId="19" fillId="11" borderId="0" xfId="1" applyFill="1"/>
    <xf numFmtId="10" fontId="1" fillId="11" borderId="0" xfId="2" applyNumberFormat="1" applyFont="1" applyFill="1"/>
    <xf numFmtId="0" fontId="1" fillId="0" borderId="7" xfId="0" applyFont="1" applyFill="1" applyBorder="1" applyAlignment="1">
      <alignment horizontal="left" indent="2"/>
    </xf>
    <xf numFmtId="0" fontId="1" fillId="0" borderId="23" xfId="0" applyFont="1" applyFill="1" applyBorder="1" applyAlignment="1">
      <alignment horizontal="center" vertical="center"/>
    </xf>
    <xf numFmtId="165" fontId="1" fillId="0" borderId="35" xfId="1" applyFont="1" applyFill="1" applyBorder="1"/>
    <xf numFmtId="0" fontId="1" fillId="0" borderId="0" xfId="0" applyFont="1" applyFill="1" applyAlignment="1">
      <alignment vertical="center"/>
    </xf>
    <xf numFmtId="0" fontId="1" fillId="0" borderId="7" xfId="0" applyFont="1" applyFill="1" applyBorder="1" applyAlignment="1">
      <alignment horizontal="left" vertical="center" indent="2"/>
    </xf>
    <xf numFmtId="0" fontId="1" fillId="0" borderId="7" xfId="0" applyFont="1" applyFill="1" applyBorder="1" applyAlignment="1">
      <alignment horizontal="center" vertical="center"/>
    </xf>
    <xf numFmtId="165" fontId="1" fillId="0" borderId="8" xfId="1" applyFont="1" applyFill="1" applyBorder="1"/>
    <xf numFmtId="0" fontId="1" fillId="0" borderId="7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2" fontId="8" fillId="10" borderId="58" xfId="1" applyNumberFormat="1" applyFont="1" applyFill="1" applyBorder="1" applyAlignment="1" applyProtection="1">
      <alignment horizontal="center" vertical="center"/>
    </xf>
    <xf numFmtId="2" fontId="8" fillId="10" borderId="60" xfId="1" applyNumberFormat="1" applyFont="1" applyFill="1" applyBorder="1" applyAlignment="1" applyProtection="1">
      <alignment horizontal="right" vertical="center" indent="2"/>
    </xf>
    <xf numFmtId="2" fontId="8" fillId="10" borderId="59" xfId="1" applyNumberFormat="1" applyFont="1" applyFill="1" applyBorder="1" applyAlignment="1" applyProtection="1">
      <alignment horizontal="right" vertical="center" indent="2"/>
    </xf>
    <xf numFmtId="2" fontId="8" fillId="10" borderId="21" xfId="1" applyNumberFormat="1" applyFont="1" applyFill="1" applyBorder="1" applyAlignment="1" applyProtection="1">
      <alignment horizontal="right" vertical="center" indent="2"/>
    </xf>
    <xf numFmtId="165" fontId="8" fillId="10" borderId="61" xfId="1" applyFont="1" applyFill="1" applyBorder="1" applyAlignment="1" applyProtection="1">
      <alignment horizontal="right" vertical="center"/>
    </xf>
    <xf numFmtId="2" fontId="8" fillId="10" borderId="57" xfId="1" applyNumberFormat="1" applyFont="1" applyFill="1" applyBorder="1" applyAlignment="1" applyProtection="1">
      <alignment horizontal="right" vertical="center" indent="2"/>
    </xf>
    <xf numFmtId="165" fontId="22" fillId="10" borderId="56" xfId="1" applyFont="1" applyFill="1" applyBorder="1" applyAlignment="1" applyProtection="1">
      <alignment vertical="center"/>
    </xf>
    <xf numFmtId="2" fontId="22" fillId="10" borderId="47" xfId="1" applyNumberFormat="1" applyFont="1" applyFill="1" applyBorder="1" applyAlignment="1" applyProtection="1">
      <alignment horizontal="right" vertical="center" indent="2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7" fillId="7" borderId="1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7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2" fontId="7" fillId="7" borderId="13" xfId="0" applyNumberFormat="1" applyFont="1" applyFill="1" applyBorder="1" applyAlignment="1">
      <alignment horizontal="center" vertical="center"/>
    </xf>
    <xf numFmtId="2" fontId="7" fillId="7" borderId="14" xfId="0" applyNumberFormat="1" applyFont="1" applyFill="1" applyBorder="1" applyAlignment="1">
      <alignment horizontal="center" vertical="center"/>
    </xf>
    <xf numFmtId="2" fontId="7" fillId="7" borderId="18" xfId="0" applyNumberFormat="1" applyFont="1" applyFill="1" applyBorder="1" applyAlignment="1">
      <alignment horizontal="center" vertical="center"/>
    </xf>
    <xf numFmtId="2" fontId="7" fillId="7" borderId="15" xfId="0" applyNumberFormat="1" applyFont="1" applyFill="1" applyBorder="1" applyAlignment="1">
      <alignment horizontal="center" vertical="center"/>
    </xf>
    <xf numFmtId="2" fontId="7" fillId="7" borderId="19" xfId="0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9" borderId="24" xfId="0" applyFont="1" applyFill="1" applyBorder="1" applyAlignment="1">
      <alignment horizontal="center" vertical="center" wrapText="1"/>
    </xf>
    <xf numFmtId="17" fontId="7" fillId="7" borderId="3" xfId="0" quotePrefix="1" applyNumberFormat="1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2" fontId="7" fillId="7" borderId="5" xfId="0" applyNumberFormat="1" applyFont="1" applyFill="1" applyBorder="1" applyAlignment="1">
      <alignment horizontal="center" vertical="center"/>
    </xf>
    <xf numFmtId="2" fontId="7" fillId="7" borderId="6" xfId="0" applyNumberFormat="1" applyFont="1" applyFill="1" applyBorder="1" applyAlignment="1">
      <alignment horizontal="center" vertical="center"/>
    </xf>
    <xf numFmtId="2" fontId="7" fillId="7" borderId="11" xfId="0" applyNumberFormat="1" applyFont="1" applyFill="1" applyBorder="1" applyAlignment="1">
      <alignment horizontal="center" vertical="center"/>
    </xf>
    <xf numFmtId="2" fontId="7" fillId="7" borderId="12" xfId="0" applyNumberFormat="1" applyFont="1" applyFill="1" applyBorder="1" applyAlignment="1">
      <alignment horizontal="center" vertical="center"/>
    </xf>
    <xf numFmtId="165" fontId="22" fillId="0" borderId="62" xfId="1" applyFont="1" applyFill="1" applyBorder="1" applyAlignment="1" applyProtection="1">
      <alignment horizontal="right" vertical="center"/>
    </xf>
    <xf numFmtId="165" fontId="22" fillId="0" borderId="62" xfId="1" applyFont="1" applyFill="1" applyBorder="1" applyAlignment="1" applyProtection="1">
      <alignment horizontal="right"/>
    </xf>
  </cellXfs>
  <cellStyles count="8">
    <cellStyle name="Comma" xfId="1" builtinId="3"/>
    <cellStyle name="Comma 2" xfId="4"/>
    <cellStyle name="Comma 3" xfId="5"/>
    <cellStyle name="Comma 5" xfId="6"/>
    <cellStyle name="Normal" xfId="0" builtinId="0"/>
    <cellStyle name="Normal 2" xfId="3"/>
    <cellStyle name="Normal_EXP 2009 (VAL &amp; QTY)" xfId="7"/>
    <cellStyle name="Percent" xfId="2" builtinId="5"/>
  </cellStyles>
  <dxfs count="0"/>
  <tableStyles count="0" defaultTableStyle="TableStyleMedium2" defaultPivotStyle="PivotStyleLight16"/>
  <colors>
    <mruColors>
      <color rgb="FF81E3E1"/>
      <color rgb="FF40D4D0"/>
      <color rgb="FF0000CC"/>
      <color rgb="FF76E0DD"/>
      <color rgb="FFC6F2F1"/>
      <color rgb="FFA7E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11"/>
  <sheetViews>
    <sheetView tabSelected="1" view="pageBreakPreview" topLeftCell="A67" zoomScale="50" zoomScaleNormal="75" zoomScaleSheetLayoutView="50" workbookViewId="0">
      <selection activeCell="D92" sqref="D92:F92"/>
    </sheetView>
  </sheetViews>
  <sheetFormatPr defaultColWidth="9.28515625" defaultRowHeight="20.25"/>
  <cols>
    <col min="1" max="1" width="66.85546875" style="9" customWidth="1"/>
    <col min="2" max="2" width="23.28515625" style="10" customWidth="1"/>
    <col min="3" max="3" width="31.28515625" style="9" customWidth="1"/>
    <col min="4" max="4" width="37.85546875" style="9" customWidth="1"/>
    <col min="5" max="6" width="31.28515625" style="9" customWidth="1"/>
    <col min="7" max="8" width="31.28515625" style="65" customWidth="1"/>
    <col min="9" max="9" width="40.28515625" style="75" customWidth="1"/>
    <col min="10" max="10" width="26.140625" style="178" customWidth="1"/>
    <col min="11" max="11" width="21" style="9" customWidth="1"/>
    <col min="12" max="12" width="18.28515625" style="9" bestFit="1" customWidth="1"/>
    <col min="13" max="13" width="9.28515625" style="9"/>
    <col min="14" max="14" width="24.42578125" style="9" bestFit="1" customWidth="1"/>
    <col min="15" max="15" width="43" style="9" customWidth="1"/>
    <col min="16" max="16" width="18.140625" style="9" bestFit="1" customWidth="1"/>
    <col min="17" max="16384" width="9.28515625" style="9"/>
  </cols>
  <sheetData>
    <row r="2" spans="1:12" s="1" customFormat="1" ht="27.75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178"/>
    </row>
    <row r="3" spans="1:12" s="1" customFormat="1" ht="27.75">
      <c r="A3" s="206" t="s">
        <v>71</v>
      </c>
      <c r="B3" s="206"/>
      <c r="C3" s="206"/>
      <c r="D3" s="206"/>
      <c r="E3" s="206"/>
      <c r="F3" s="206"/>
      <c r="G3" s="206"/>
      <c r="H3" s="206"/>
      <c r="I3" s="206"/>
      <c r="J3" s="178"/>
    </row>
    <row r="4" spans="1:12" s="1" customFormat="1" ht="23.25">
      <c r="A4" s="11"/>
      <c r="B4" s="12"/>
      <c r="C4" s="148"/>
      <c r="D4" s="148"/>
      <c r="E4" s="148"/>
      <c r="F4" s="148"/>
      <c r="G4" s="55"/>
      <c r="H4" s="55"/>
      <c r="I4" s="66"/>
      <c r="J4" s="178"/>
    </row>
    <row r="5" spans="1:12" s="2" customFormat="1" ht="24" customHeight="1">
      <c r="A5" s="208" t="s">
        <v>1</v>
      </c>
      <c r="B5" s="211" t="s">
        <v>2</v>
      </c>
      <c r="C5" s="227" t="s">
        <v>72</v>
      </c>
      <c r="D5" s="228"/>
      <c r="E5" s="227" t="s">
        <v>73</v>
      </c>
      <c r="F5" s="228"/>
      <c r="G5" s="231" t="s">
        <v>3</v>
      </c>
      <c r="H5" s="232"/>
      <c r="I5" s="224" t="s">
        <v>4</v>
      </c>
      <c r="J5" s="179"/>
    </row>
    <row r="6" spans="1:12" s="2" customFormat="1" ht="23.25">
      <c r="A6" s="209"/>
      <c r="B6" s="212"/>
      <c r="C6" s="229"/>
      <c r="D6" s="230"/>
      <c r="E6" s="229"/>
      <c r="F6" s="230"/>
      <c r="G6" s="233"/>
      <c r="H6" s="234"/>
      <c r="I6" s="225"/>
      <c r="J6" s="179"/>
    </row>
    <row r="7" spans="1:12" s="2" customFormat="1" ht="23.25">
      <c r="A7" s="209"/>
      <c r="B7" s="212"/>
      <c r="C7" s="214" t="s">
        <v>57</v>
      </c>
      <c r="D7" s="214" t="s">
        <v>5</v>
      </c>
      <c r="E7" s="214" t="s">
        <v>57</v>
      </c>
      <c r="F7" s="217" t="s">
        <v>5</v>
      </c>
      <c r="G7" s="219" t="s">
        <v>57</v>
      </c>
      <c r="H7" s="222" t="s">
        <v>6</v>
      </c>
      <c r="I7" s="225"/>
      <c r="J7" s="179"/>
    </row>
    <row r="8" spans="1:12" s="2" customFormat="1" ht="23.25">
      <c r="A8" s="209"/>
      <c r="B8" s="212"/>
      <c r="C8" s="215"/>
      <c r="D8" s="215"/>
      <c r="E8" s="215"/>
      <c r="F8" s="217"/>
      <c r="G8" s="220"/>
      <c r="H8" s="222"/>
      <c r="I8" s="225"/>
      <c r="J8" s="179"/>
    </row>
    <row r="9" spans="1:12" s="2" customFormat="1" ht="21.6" customHeight="1">
      <c r="A9" s="210"/>
      <c r="B9" s="213"/>
      <c r="C9" s="216"/>
      <c r="D9" s="216"/>
      <c r="E9" s="216"/>
      <c r="F9" s="218"/>
      <c r="G9" s="221"/>
      <c r="H9" s="223"/>
      <c r="I9" s="226"/>
      <c r="J9" s="179"/>
    </row>
    <row r="10" spans="1:12" s="1" customFormat="1" ht="23.25">
      <c r="A10" s="13"/>
      <c r="B10" s="14"/>
      <c r="C10" s="77"/>
      <c r="D10" s="77"/>
      <c r="E10" s="119"/>
      <c r="F10" s="119"/>
      <c r="G10" s="170"/>
      <c r="H10" s="56"/>
      <c r="I10" s="67"/>
      <c r="J10" s="178"/>
    </row>
    <row r="11" spans="1:12" s="3" customFormat="1" ht="24" customHeight="1">
      <c r="A11" s="15" t="s">
        <v>60</v>
      </c>
      <c r="B11" s="16" t="s">
        <v>7</v>
      </c>
      <c r="C11" s="126">
        <v>12976.863207556002</v>
      </c>
      <c r="D11" s="126">
        <v>54333.319959</v>
      </c>
      <c r="E11" s="172">
        <v>14826.800275230005</v>
      </c>
      <c r="F11" s="172">
        <v>58871.457772000002</v>
      </c>
      <c r="G11" s="173">
        <f>((E11-C11)/C11)*100</f>
        <v>14.255656687487051</v>
      </c>
      <c r="H11" s="173">
        <f>((F11-D11)/D11)*100</f>
        <v>8.3524029387942544</v>
      </c>
      <c r="I11" s="152">
        <f>F11/$F$78*100</f>
        <v>34.939457214941939</v>
      </c>
      <c r="J11" s="178"/>
      <c r="K11" s="158"/>
      <c r="L11" s="158"/>
    </row>
    <row r="12" spans="1:12" s="185" customFormat="1" ht="24" customHeight="1">
      <c r="A12" s="192" t="s">
        <v>8</v>
      </c>
      <c r="B12" s="193" t="s">
        <v>7</v>
      </c>
      <c r="C12" s="194">
        <v>3147.7322927999999</v>
      </c>
      <c r="D12" s="194">
        <v>12283.880761</v>
      </c>
      <c r="E12" s="172">
        <v>3520.7334650000003</v>
      </c>
      <c r="F12" s="172">
        <v>14259.832989</v>
      </c>
      <c r="G12" s="173">
        <f t="shared" ref="G12:G19" si="0">((E12-C12)/C12)*100</f>
        <v>11.849837835739359</v>
      </c>
      <c r="H12" s="173">
        <f t="shared" ref="H12:H19" si="1">((F12-D12)/D12)*100</f>
        <v>16.085732729297046</v>
      </c>
      <c r="I12" s="152">
        <f t="shared" ref="I12:I19" si="2">F12/$F$78*100</f>
        <v>8.463028494061648</v>
      </c>
      <c r="J12" s="186"/>
      <c r="K12" s="187"/>
      <c r="L12" s="187"/>
    </row>
    <row r="13" spans="1:12" s="185" customFormat="1" ht="24" customHeight="1">
      <c r="A13" s="192" t="s">
        <v>9</v>
      </c>
      <c r="B13" s="193" t="s">
        <v>7</v>
      </c>
      <c r="C13" s="194">
        <f>C11-C12</f>
        <v>9829.1309147560023</v>
      </c>
      <c r="D13" s="194">
        <f>D11-D12</f>
        <v>42049.439198</v>
      </c>
      <c r="E13" s="172">
        <f>E11-E12</f>
        <v>11306.066810230004</v>
      </c>
      <c r="F13" s="172">
        <f>F11-F12</f>
        <v>44611.624782999999</v>
      </c>
      <c r="G13" s="173">
        <f t="shared" si="0"/>
        <v>15.026108699567212</v>
      </c>
      <c r="H13" s="173">
        <f t="shared" si="1"/>
        <v>6.0932693369234388</v>
      </c>
      <c r="I13" s="152">
        <f t="shared" si="2"/>
        <v>26.476428720880289</v>
      </c>
      <c r="J13" s="186"/>
      <c r="K13" s="187"/>
      <c r="L13" s="187"/>
    </row>
    <row r="14" spans="1:12" s="3" customFormat="1" ht="24" customHeight="1">
      <c r="A14" s="195" t="s">
        <v>10</v>
      </c>
      <c r="B14" s="193" t="s">
        <v>7</v>
      </c>
      <c r="C14" s="126">
        <v>876.27648900000008</v>
      </c>
      <c r="D14" s="126">
        <v>4533.9692960000002</v>
      </c>
      <c r="E14" s="172">
        <v>1052.4143811000004</v>
      </c>
      <c r="F14" s="172">
        <v>5853.2362229999999</v>
      </c>
      <c r="G14" s="173">
        <f t="shared" si="0"/>
        <v>20.100720983739674</v>
      </c>
      <c r="H14" s="173">
        <f t="shared" si="1"/>
        <v>29.097394377237961</v>
      </c>
      <c r="I14" s="152">
        <f t="shared" si="2"/>
        <v>3.4738208347836057</v>
      </c>
      <c r="J14" s="178"/>
      <c r="K14" s="158"/>
      <c r="L14" s="158"/>
    </row>
    <row r="15" spans="1:12" s="185" customFormat="1" ht="24" customHeight="1">
      <c r="A15" s="192" t="s">
        <v>11</v>
      </c>
      <c r="B15" s="196" t="s">
        <v>7</v>
      </c>
      <c r="C15" s="194">
        <v>246.76170999999999</v>
      </c>
      <c r="D15" s="194">
        <v>1028.654612</v>
      </c>
      <c r="E15" s="172">
        <v>286.95737899999995</v>
      </c>
      <c r="F15" s="172">
        <v>1555.968304</v>
      </c>
      <c r="G15" s="173">
        <f t="shared" si="0"/>
        <v>16.289265056560012</v>
      </c>
      <c r="H15" s="173">
        <f t="shared" si="1"/>
        <v>51.262463206649187</v>
      </c>
      <c r="I15" s="152">
        <f t="shared" si="2"/>
        <v>0.92344728740979631</v>
      </c>
      <c r="J15" s="186"/>
      <c r="K15" s="187"/>
      <c r="L15" s="187"/>
    </row>
    <row r="16" spans="1:12" s="185" customFormat="1" ht="24" customHeight="1">
      <c r="A16" s="192" t="s">
        <v>12</v>
      </c>
      <c r="B16" s="196" t="s">
        <v>7</v>
      </c>
      <c r="C16" s="194">
        <f>C14-C15</f>
        <v>629.51477900000009</v>
      </c>
      <c r="D16" s="194">
        <f>D14-D15</f>
        <v>3505.3146839999999</v>
      </c>
      <c r="E16" s="172">
        <f>E14-E15</f>
        <v>765.45700210000041</v>
      </c>
      <c r="F16" s="172">
        <f>F14-F15</f>
        <v>4297.2679189999999</v>
      </c>
      <c r="G16" s="173">
        <f t="shared" si="0"/>
        <v>21.594762765688827</v>
      </c>
      <c r="H16" s="173">
        <f t="shared" si="1"/>
        <v>22.592928350052809</v>
      </c>
      <c r="I16" s="152">
        <f t="shared" si="2"/>
        <v>2.5503735473738098</v>
      </c>
      <c r="J16" s="186"/>
      <c r="K16" s="187"/>
      <c r="L16" s="187"/>
    </row>
    <row r="17" spans="1:12" s="3" customFormat="1" ht="24" customHeight="1">
      <c r="A17" s="195" t="s">
        <v>13</v>
      </c>
      <c r="B17" s="196" t="s">
        <v>7</v>
      </c>
      <c r="C17" s="126">
        <v>4287.8133862979066</v>
      </c>
      <c r="D17" s="126">
        <v>22082.892723000001</v>
      </c>
      <c r="E17" s="172">
        <v>4741.5358140150229</v>
      </c>
      <c r="F17" s="172">
        <v>25120.350023999999</v>
      </c>
      <c r="G17" s="173">
        <f>((E17-C17)/C17)*100</f>
        <v>10.58167384725807</v>
      </c>
      <c r="H17" s="173">
        <f t="shared" si="1"/>
        <v>13.754798065184618</v>
      </c>
      <c r="I17" s="152">
        <f t="shared" si="2"/>
        <v>14.90860644706771</v>
      </c>
      <c r="J17" s="178"/>
      <c r="K17" s="158"/>
      <c r="L17" s="158"/>
    </row>
    <row r="18" spans="1:12" s="3" customFormat="1" ht="24" customHeight="1">
      <c r="A18" s="195" t="s">
        <v>14</v>
      </c>
      <c r="B18" s="196" t="s">
        <v>7</v>
      </c>
      <c r="C18" s="126">
        <v>3157.8476889504291</v>
      </c>
      <c r="D18" s="126">
        <v>11025.084932</v>
      </c>
      <c r="E18" s="172">
        <v>8195.6447808787052</v>
      </c>
      <c r="F18" s="172">
        <v>11984.122798</v>
      </c>
      <c r="G18" s="173">
        <f>((E18-C18)/C18)*100</f>
        <v>159.53261804095067</v>
      </c>
      <c r="H18" s="173">
        <f t="shared" si="1"/>
        <v>8.6986891431232429</v>
      </c>
      <c r="I18" s="152">
        <f t="shared" si="2"/>
        <v>7.1124236022991632</v>
      </c>
      <c r="J18" s="178"/>
      <c r="K18" s="158"/>
      <c r="L18" s="158"/>
    </row>
    <row r="19" spans="1:12" s="3" customFormat="1" ht="24" customHeight="1">
      <c r="A19" s="195" t="s">
        <v>15</v>
      </c>
      <c r="B19" s="196" t="s">
        <v>7</v>
      </c>
      <c r="C19" s="126">
        <v>1968.4573808</v>
      </c>
      <c r="D19" s="126">
        <v>1400.842535</v>
      </c>
      <c r="E19" s="172">
        <v>2718.0947636000001</v>
      </c>
      <c r="F19" s="172">
        <v>1333.737889</v>
      </c>
      <c r="G19" s="173">
        <f t="shared" si="0"/>
        <v>38.082479717967793</v>
      </c>
      <c r="H19" s="173">
        <f t="shared" si="1"/>
        <v>-4.7903061424387712</v>
      </c>
      <c r="I19" s="152">
        <f t="shared" si="2"/>
        <v>0.79155637845995486</v>
      </c>
      <c r="J19" s="178"/>
      <c r="K19" s="158"/>
      <c r="L19" s="158"/>
    </row>
    <row r="20" spans="1:12" s="3" customFormat="1" ht="24" customHeight="1">
      <c r="A20" s="160"/>
      <c r="B20" s="16"/>
      <c r="C20" s="126"/>
      <c r="D20" s="161"/>
      <c r="E20" s="127"/>
      <c r="F20" s="127"/>
      <c r="G20" s="149"/>
      <c r="H20" s="149"/>
      <c r="I20" s="159"/>
      <c r="J20" s="178"/>
      <c r="K20" s="158"/>
      <c r="L20" s="158"/>
    </row>
    <row r="21" spans="1:12" s="4" customFormat="1" ht="24" customHeight="1">
      <c r="A21" s="106" t="s">
        <v>16</v>
      </c>
      <c r="B21" s="107" t="s">
        <v>7</v>
      </c>
      <c r="C21" s="141">
        <f>C11+C14+SUM(C17:C19)</f>
        <v>23267.258152604336</v>
      </c>
      <c r="D21" s="141">
        <f>D11+D14+SUM(D17:D19)</f>
        <v>93376.109445000009</v>
      </c>
      <c r="E21" s="141">
        <f>E11+E14+SUM(E17:E19)</f>
        <v>31534.490014823736</v>
      </c>
      <c r="F21" s="141">
        <f>F11+F14+SUM(F17:F19)</f>
        <v>103162.904706</v>
      </c>
      <c r="G21" s="174">
        <f>((E21-C21)/C21)*100</f>
        <v>35.531611881368313</v>
      </c>
      <c r="H21" s="174">
        <f>((F21-D21)/D21)*100</f>
        <v>10.481048438588639</v>
      </c>
      <c r="I21" s="157">
        <f>F21/$F$78*100</f>
        <v>61.225864477552371</v>
      </c>
      <c r="J21" s="178"/>
      <c r="K21" s="158"/>
      <c r="L21" s="158"/>
    </row>
    <row r="22" spans="1:12" s="3" customFormat="1" ht="24" customHeight="1">
      <c r="A22" s="19"/>
      <c r="B22" s="20"/>
      <c r="C22" s="79"/>
      <c r="D22" s="80"/>
      <c r="E22" s="127"/>
      <c r="F22" s="134"/>
      <c r="G22" s="153"/>
      <c r="H22" s="154"/>
      <c r="I22" s="155"/>
      <c r="J22" s="180"/>
      <c r="K22" s="150"/>
      <c r="L22" s="150"/>
    </row>
    <row r="23" spans="1:12" s="3" customFormat="1" ht="24" customHeight="1">
      <c r="A23" s="15"/>
      <c r="B23" s="16"/>
      <c r="C23" s="140"/>
      <c r="D23" s="132"/>
      <c r="E23" s="168"/>
      <c r="F23" s="168"/>
      <c r="G23" s="149"/>
      <c r="H23" s="149"/>
      <c r="I23" s="152"/>
      <c r="J23" s="180"/>
    </row>
    <row r="24" spans="1:12" s="3" customFormat="1" ht="24" customHeight="1">
      <c r="A24" s="15" t="s">
        <v>17</v>
      </c>
      <c r="B24" s="36" t="s">
        <v>7</v>
      </c>
      <c r="C24" s="139">
        <v>850.6171843274999</v>
      </c>
      <c r="D24" s="139">
        <v>5405.5646420000003</v>
      </c>
      <c r="E24" s="131">
        <v>932.25223641410003</v>
      </c>
      <c r="F24" s="131">
        <v>6896.1772129999999</v>
      </c>
      <c r="G24" s="173">
        <f>((E24-C24)/C24)*100</f>
        <v>9.5971552880325373</v>
      </c>
      <c r="H24" s="173">
        <f>((F24-D24)/D24)*100</f>
        <v>27.575520222592125</v>
      </c>
      <c r="I24" s="152">
        <f>F24/$F$78*100</f>
        <v>4.0927929730129637</v>
      </c>
      <c r="J24" s="178"/>
      <c r="K24" s="158"/>
      <c r="L24" s="158"/>
    </row>
    <row r="25" spans="1:12" s="3" customFormat="1" ht="24" customHeight="1">
      <c r="A25" s="15" t="s">
        <v>18</v>
      </c>
      <c r="B25" s="36" t="s">
        <v>7</v>
      </c>
      <c r="C25" s="139">
        <v>217.51266638263658</v>
      </c>
      <c r="D25" s="139">
        <v>1227.4545270000001</v>
      </c>
      <c r="E25" s="131">
        <v>289.08917353413995</v>
      </c>
      <c r="F25" s="131">
        <v>1856.7251429999999</v>
      </c>
      <c r="G25" s="173">
        <f>((E25-C25)/C25)*100</f>
        <v>32.906822550549684</v>
      </c>
      <c r="H25" s="173">
        <f>((F25-D25)/D25)*100</f>
        <v>51.266307806773824</v>
      </c>
      <c r="I25" s="152">
        <f t="shared" ref="I25:I33" si="3">F25/$F$78*100</f>
        <v>1.1019426246416111</v>
      </c>
      <c r="J25" s="178"/>
      <c r="K25" s="158"/>
      <c r="L25" s="158"/>
    </row>
    <row r="26" spans="1:12" s="3" customFormat="1" ht="24" customHeight="1">
      <c r="A26" s="15" t="s">
        <v>19</v>
      </c>
      <c r="B26" s="16"/>
      <c r="C26" s="140"/>
      <c r="D26" s="139">
        <v>1938.921507</v>
      </c>
      <c r="E26" s="169"/>
      <c r="F26" s="131">
        <v>1574.967928</v>
      </c>
      <c r="G26" s="173"/>
      <c r="H26" s="173">
        <f>((F26-D26)/D26)*100</f>
        <v>-18.770928977064568</v>
      </c>
      <c r="I26" s="152">
        <f t="shared" si="3"/>
        <v>0.93472332124641244</v>
      </c>
      <c r="J26" s="178"/>
      <c r="K26" s="158"/>
      <c r="L26" s="158"/>
    </row>
    <row r="27" spans="1:12" s="3" customFormat="1" ht="24" customHeight="1">
      <c r="A27" s="15" t="s">
        <v>20</v>
      </c>
      <c r="B27" s="16"/>
      <c r="C27" s="140"/>
      <c r="D27" s="139">
        <v>3.1674739999999999</v>
      </c>
      <c r="E27" s="169"/>
      <c r="F27" s="131">
        <v>3.93181</v>
      </c>
      <c r="G27" s="173"/>
      <c r="H27" s="173">
        <f>((F27-D27)/D27)*100</f>
        <v>24.130774238399436</v>
      </c>
      <c r="I27" s="152">
        <f t="shared" si="3"/>
        <v>2.3334789466962764E-3</v>
      </c>
      <c r="J27" s="178"/>
      <c r="K27" s="158"/>
      <c r="L27" s="158"/>
    </row>
    <row r="28" spans="1:12" s="3" customFormat="1" ht="24" customHeight="1">
      <c r="A28" s="15" t="s">
        <v>21</v>
      </c>
      <c r="B28" s="16"/>
      <c r="C28" s="140"/>
      <c r="D28" s="139">
        <v>12576.807058</v>
      </c>
      <c r="E28" s="169"/>
      <c r="F28" s="131">
        <v>15756.714970999999</v>
      </c>
      <c r="G28" s="173"/>
      <c r="H28" s="173">
        <f>((F28-D28)/D28)*100</f>
        <v>25.283904717114087</v>
      </c>
      <c r="I28" s="152">
        <f t="shared" si="3"/>
        <v>9.3514088050853239</v>
      </c>
      <c r="J28" s="178"/>
      <c r="K28" s="158"/>
      <c r="L28" s="158"/>
    </row>
    <row r="29" spans="1:12" s="3" customFormat="1" ht="24" customHeight="1">
      <c r="A29" s="17" t="s">
        <v>22</v>
      </c>
      <c r="B29" s="16"/>
      <c r="C29" s="140"/>
      <c r="D29" s="139">
        <v>10888.213887</v>
      </c>
      <c r="E29" s="169"/>
      <c r="F29" s="131">
        <v>13909.71478</v>
      </c>
      <c r="G29" s="173"/>
      <c r="H29" s="173">
        <f>((F29-D29)/D29)*100</f>
        <v>27.750197822689049</v>
      </c>
      <c r="I29" s="152">
        <f t="shared" si="3"/>
        <v>8.2552378150724532</v>
      </c>
      <c r="J29" s="178"/>
      <c r="K29" s="158"/>
      <c r="L29" s="158"/>
    </row>
    <row r="30" spans="1:12" s="3" customFormat="1" ht="24" customHeight="1">
      <c r="A30" s="17" t="s">
        <v>23</v>
      </c>
      <c r="B30" s="16"/>
      <c r="C30" s="140"/>
      <c r="D30" s="139">
        <v>1688.593171</v>
      </c>
      <c r="E30" s="169"/>
      <c r="F30" s="131">
        <v>1847.0001910000001</v>
      </c>
      <c r="G30" s="173"/>
      <c r="H30" s="173">
        <f>((F30-D30)/D30)*100</f>
        <v>9.3810056039839402</v>
      </c>
      <c r="I30" s="152">
        <f t="shared" si="3"/>
        <v>1.0961709900128698</v>
      </c>
      <c r="J30" s="178"/>
      <c r="K30" s="158"/>
      <c r="L30" s="158"/>
    </row>
    <row r="31" spans="1:12" s="3" customFormat="1" ht="24" customHeight="1">
      <c r="A31" s="15" t="s">
        <v>24</v>
      </c>
      <c r="B31" s="16"/>
      <c r="C31" s="140"/>
      <c r="D31" s="139">
        <v>873.22675100000004</v>
      </c>
      <c r="E31" s="169"/>
      <c r="F31" s="131">
        <v>929.84341199999994</v>
      </c>
      <c r="G31" s="173"/>
      <c r="H31" s="173">
        <f t="shared" ref="H31:H33" si="4">((F31-D31)/D31)*100</f>
        <v>6.4836150444502252</v>
      </c>
      <c r="I31" s="152">
        <f t="shared" si="3"/>
        <v>0.5518501722174346</v>
      </c>
      <c r="J31" s="178"/>
      <c r="K31" s="158"/>
      <c r="L31" s="158"/>
    </row>
    <row r="32" spans="1:12" s="3" customFormat="1" ht="24" customHeight="1">
      <c r="A32" s="15" t="s">
        <v>25</v>
      </c>
      <c r="B32" s="16"/>
      <c r="C32" s="140"/>
      <c r="D32" s="139">
        <v>1830.0496270000001</v>
      </c>
      <c r="E32" s="169"/>
      <c r="F32" s="131">
        <v>1968.5806230000001</v>
      </c>
      <c r="G32" s="173"/>
      <c r="H32" s="173">
        <f t="shared" si="4"/>
        <v>7.5697944993488395</v>
      </c>
      <c r="I32" s="152">
        <f t="shared" si="3"/>
        <v>1.1683274213771113</v>
      </c>
      <c r="J32" s="178"/>
      <c r="K32" s="158"/>
      <c r="L32" s="158"/>
    </row>
    <row r="33" spans="1:12" s="3" customFormat="1" ht="24" customHeight="1">
      <c r="A33" s="15" t="s">
        <v>26</v>
      </c>
      <c r="B33" s="16"/>
      <c r="C33" s="140"/>
      <c r="D33" s="139">
        <v>1453.56727</v>
      </c>
      <c r="E33" s="169"/>
      <c r="F33" s="131">
        <v>1535.304488</v>
      </c>
      <c r="G33" s="173"/>
      <c r="H33" s="173">
        <f t="shared" si="4"/>
        <v>5.6232153603733783</v>
      </c>
      <c r="I33" s="152">
        <f t="shared" si="3"/>
        <v>0.91118357690638807</v>
      </c>
      <c r="J33" s="178"/>
      <c r="K33" s="158"/>
      <c r="L33" s="158"/>
    </row>
    <row r="34" spans="1:12" s="3" customFormat="1" ht="24" customHeight="1">
      <c r="A34" s="15"/>
      <c r="B34" s="16"/>
      <c r="C34" s="133"/>
      <c r="D34" s="83"/>
      <c r="E34" s="86"/>
      <c r="F34" s="82"/>
      <c r="G34" s="149"/>
      <c r="H34" s="149"/>
      <c r="I34" s="152"/>
      <c r="J34" s="178"/>
      <c r="K34" s="158"/>
      <c r="L34" s="158"/>
    </row>
    <row r="35" spans="1:12" s="4" customFormat="1" ht="24" customHeight="1">
      <c r="A35" s="106" t="s">
        <v>16</v>
      </c>
      <c r="B35" s="107" t="s">
        <v>7</v>
      </c>
      <c r="C35" s="141">
        <f>SUM(C24:C25)</f>
        <v>1068.1298507101365</v>
      </c>
      <c r="D35" s="141">
        <f>SUM(D24:D28)+SUM(D31:D33)</f>
        <v>25308.758856</v>
      </c>
      <c r="E35" s="141">
        <f>SUM(E24:E25)</f>
        <v>1221.34140994824</v>
      </c>
      <c r="F35" s="141">
        <f>SUM(F24:F28)+SUM(F31:F33)</f>
        <v>30522.245587999998</v>
      </c>
      <c r="G35" s="174">
        <f>((E35-C35)/C35)*100</f>
        <v>14.343907637844049</v>
      </c>
      <c r="H35" s="174">
        <f>((F35-D35)/D35)*100</f>
        <v>20.599535369013267</v>
      </c>
      <c r="I35" s="157">
        <f>F35/$F$78*100</f>
        <v>18.114562373433941</v>
      </c>
      <c r="J35" s="178"/>
      <c r="K35" s="158"/>
      <c r="L35" s="158"/>
    </row>
    <row r="36" spans="1:12" s="3" customFormat="1" ht="24" customHeight="1">
      <c r="A36" s="15"/>
      <c r="B36" s="18"/>
      <c r="C36" s="84"/>
      <c r="D36" s="82"/>
      <c r="E36" s="84"/>
      <c r="F36" s="177"/>
      <c r="G36" s="153"/>
      <c r="H36" s="154"/>
      <c r="I36" s="155"/>
      <c r="J36" s="180"/>
    </row>
    <row r="37" spans="1:12" s="3" customFormat="1" ht="24" customHeight="1">
      <c r="A37" s="21"/>
      <c r="B37" s="22"/>
      <c r="C37" s="85"/>
      <c r="D37" s="85"/>
      <c r="E37" s="85"/>
      <c r="F37" s="85"/>
      <c r="G37" s="149"/>
      <c r="H37" s="149"/>
      <c r="I37" s="152"/>
      <c r="J37" s="180"/>
    </row>
    <row r="38" spans="1:12" s="3" customFormat="1" ht="24" customHeight="1">
      <c r="A38" s="15" t="s">
        <v>27</v>
      </c>
      <c r="B38" s="16" t="s">
        <v>28</v>
      </c>
      <c r="C38" s="139">
        <v>653.58476870000004</v>
      </c>
      <c r="D38" s="139">
        <v>537.91452400000003</v>
      </c>
      <c r="E38" s="131">
        <v>704.98620917000005</v>
      </c>
      <c r="F38" s="131">
        <v>480.90341899999999</v>
      </c>
      <c r="G38" s="173">
        <f>((E38-C38)/C38)*100</f>
        <v>7.8645407499686755</v>
      </c>
      <c r="H38" s="173">
        <f>((F38-D38)/D38)*100</f>
        <v>-10.598543533656295</v>
      </c>
      <c r="I38" s="152">
        <f>F38/$F$78*100</f>
        <v>0.28541002836626339</v>
      </c>
      <c r="J38" s="178"/>
      <c r="K38" s="158"/>
      <c r="L38" s="158"/>
    </row>
    <row r="39" spans="1:12" s="3" customFormat="1" ht="24" customHeight="1">
      <c r="A39" s="15" t="s">
        <v>29</v>
      </c>
      <c r="B39" s="16" t="s">
        <v>28</v>
      </c>
      <c r="C39" s="139">
        <v>934.05385849699985</v>
      </c>
      <c r="D39" s="139">
        <v>2075.9260399999998</v>
      </c>
      <c r="E39" s="131">
        <v>901.64434734380086</v>
      </c>
      <c r="F39" s="131">
        <v>1891.0593899999999</v>
      </c>
      <c r="G39" s="173">
        <f t="shared" ref="G39:G43" si="5">((E39-C39)/C39)*100</f>
        <v>-3.469768992266637</v>
      </c>
      <c r="H39" s="173">
        <f t="shared" ref="H39:H50" si="6">((F39-D39)/D39)*100</f>
        <v>-8.9052618656876597</v>
      </c>
      <c r="I39" s="152">
        <f t="shared" ref="I39:I45" si="7">F39/$F$78*100</f>
        <v>1.1223195610971288</v>
      </c>
      <c r="J39" s="178"/>
      <c r="K39" s="158"/>
      <c r="L39" s="158"/>
    </row>
    <row r="40" spans="1:12" s="3" customFormat="1" ht="24" customHeight="1">
      <c r="A40" s="15" t="s">
        <v>30</v>
      </c>
      <c r="B40" s="16" t="s">
        <v>28</v>
      </c>
      <c r="C40" s="139">
        <v>426.66427898600006</v>
      </c>
      <c r="D40" s="139">
        <v>759.77415499999995</v>
      </c>
      <c r="E40" s="131">
        <v>379.14808858339995</v>
      </c>
      <c r="F40" s="131">
        <v>696.13299800000004</v>
      </c>
      <c r="G40" s="173">
        <f t="shared" si="5"/>
        <v>-11.136669447821113</v>
      </c>
      <c r="H40" s="173">
        <f t="shared" si="6"/>
        <v>-8.3763255937548848</v>
      </c>
      <c r="I40" s="152">
        <f t="shared" si="7"/>
        <v>0.41314603069160544</v>
      </c>
      <c r="J40" s="178"/>
      <c r="K40" s="158"/>
      <c r="L40" s="158"/>
    </row>
    <row r="41" spans="1:12" s="3" customFormat="1" ht="24" customHeight="1">
      <c r="A41" s="15" t="s">
        <v>31</v>
      </c>
      <c r="B41" s="16" t="s">
        <v>28</v>
      </c>
      <c r="C41" s="139">
        <v>977.71326037000017</v>
      </c>
      <c r="D41" s="139">
        <v>2270.8603149999999</v>
      </c>
      <c r="E41" s="131">
        <v>1009.3420778620003</v>
      </c>
      <c r="F41" s="131">
        <v>2174.2712499999998</v>
      </c>
      <c r="G41" s="173">
        <f t="shared" si="5"/>
        <v>3.2349788812346412</v>
      </c>
      <c r="H41" s="173">
        <f t="shared" si="6"/>
        <v>-4.253412874494666</v>
      </c>
      <c r="I41" s="152">
        <f t="shared" si="7"/>
        <v>1.2904021776947501</v>
      </c>
      <c r="J41" s="178"/>
      <c r="K41" s="158"/>
      <c r="L41" s="158"/>
    </row>
    <row r="42" spans="1:12" s="3" customFormat="1" ht="24" customHeight="1">
      <c r="A42" s="15" t="s">
        <v>32</v>
      </c>
      <c r="B42" s="16" t="s">
        <v>28</v>
      </c>
      <c r="C42" s="139">
        <v>266.81407781109999</v>
      </c>
      <c r="D42" s="139">
        <v>777.77169700000002</v>
      </c>
      <c r="E42" s="131">
        <v>382.90016020000002</v>
      </c>
      <c r="F42" s="131">
        <v>856.57299799999998</v>
      </c>
      <c r="G42" s="173">
        <f t="shared" si="5"/>
        <v>43.508229903478735</v>
      </c>
      <c r="H42" s="173">
        <f t="shared" si="6"/>
        <v>10.131675053740091</v>
      </c>
      <c r="I42" s="152">
        <f t="shared" si="7"/>
        <v>0.50836511864548684</v>
      </c>
      <c r="J42" s="178"/>
      <c r="K42" s="158"/>
      <c r="L42" s="158"/>
    </row>
    <row r="43" spans="1:12" s="3" customFormat="1" ht="24" customHeight="1">
      <c r="A43" s="15" t="s">
        <v>33</v>
      </c>
      <c r="B43" s="16" t="s">
        <v>28</v>
      </c>
      <c r="C43" s="139">
        <v>36.084787499999997</v>
      </c>
      <c r="D43" s="139">
        <v>74.148662000000002</v>
      </c>
      <c r="E43" s="131">
        <v>51.718785223000005</v>
      </c>
      <c r="F43" s="131">
        <v>99.686679999999996</v>
      </c>
      <c r="G43" s="173">
        <f t="shared" si="5"/>
        <v>43.325730331652942</v>
      </c>
      <c r="H43" s="173">
        <f t="shared" si="6"/>
        <v>34.441643734582819</v>
      </c>
      <c r="I43" s="152">
        <f t="shared" si="7"/>
        <v>5.9162769575856596E-2</v>
      </c>
      <c r="J43" s="178"/>
      <c r="K43" s="158"/>
      <c r="L43" s="158"/>
    </row>
    <row r="44" spans="1:12" s="3" customFormat="1" ht="24" customHeight="1">
      <c r="A44" s="15" t="s">
        <v>34</v>
      </c>
      <c r="B44" s="18"/>
      <c r="C44" s="142"/>
      <c r="D44" s="139">
        <v>1185.496756</v>
      </c>
      <c r="E44" s="131"/>
      <c r="F44" s="131">
        <v>1207.830727</v>
      </c>
      <c r="G44" s="173"/>
      <c r="H44" s="173">
        <f t="shared" si="6"/>
        <v>1.8839335398400718</v>
      </c>
      <c r="I44" s="152">
        <f t="shared" si="7"/>
        <v>0.71683208818008948</v>
      </c>
      <c r="J44" s="178"/>
      <c r="K44" s="158"/>
      <c r="L44" s="158"/>
    </row>
    <row r="45" spans="1:12" s="3" customFormat="1" ht="24" customHeight="1">
      <c r="A45" s="15" t="s">
        <v>35</v>
      </c>
      <c r="B45" s="18"/>
      <c r="C45" s="142"/>
      <c r="D45" s="139">
        <v>8241.1884580000005</v>
      </c>
      <c r="E45" s="131"/>
      <c r="F45" s="131">
        <v>8996.5013350000008</v>
      </c>
      <c r="G45" s="173"/>
      <c r="H45" s="173">
        <f t="shared" si="6"/>
        <v>9.1650965252079946</v>
      </c>
      <c r="I45" s="152">
        <f t="shared" si="7"/>
        <v>5.3393084760320164</v>
      </c>
      <c r="J45" s="178"/>
      <c r="K45" s="158"/>
      <c r="L45" s="158"/>
    </row>
    <row r="46" spans="1:12" s="3" customFormat="1" ht="24" customHeight="1">
      <c r="A46" s="188" t="s">
        <v>36</v>
      </c>
      <c r="B46" s="189"/>
      <c r="C46" s="142"/>
      <c r="D46" s="139">
        <v>8235.3686949999992</v>
      </c>
      <c r="E46" s="190"/>
      <c r="F46" s="131">
        <v>8990.159028</v>
      </c>
      <c r="G46" s="191"/>
      <c r="H46" s="173">
        <f t="shared" si="6"/>
        <v>9.1652281877587622</v>
      </c>
      <c r="I46" s="152">
        <f t="shared" ref="I46:I50" si="8">F46/$F$78*100</f>
        <v>5.3355443979463555</v>
      </c>
      <c r="J46" s="178"/>
      <c r="K46" s="158"/>
      <c r="L46" s="158"/>
    </row>
    <row r="47" spans="1:12" s="3" customFormat="1" ht="24" customHeight="1">
      <c r="A47" s="192" t="s">
        <v>37</v>
      </c>
      <c r="B47" s="189"/>
      <c r="C47" s="142"/>
      <c r="D47" s="139">
        <v>5.819763</v>
      </c>
      <c r="E47" s="190"/>
      <c r="F47" s="131">
        <v>6.3423069999999999</v>
      </c>
      <c r="G47" s="191"/>
      <c r="H47" s="173">
        <f t="shared" si="6"/>
        <v>8.9787848749167267</v>
      </c>
      <c r="I47" s="152">
        <f t="shared" si="8"/>
        <v>3.7640780856614178E-3</v>
      </c>
      <c r="J47" s="178"/>
      <c r="K47" s="158"/>
      <c r="L47" s="158"/>
    </row>
    <row r="48" spans="1:12" s="3" customFormat="1" ht="24" customHeight="1">
      <c r="A48" s="15" t="s">
        <v>38</v>
      </c>
      <c r="B48" s="18"/>
      <c r="C48" s="142"/>
      <c r="D48" s="139">
        <v>3870.047838</v>
      </c>
      <c r="E48" s="131"/>
      <c r="F48" s="131">
        <v>4466.3366649999998</v>
      </c>
      <c r="G48" s="173"/>
      <c r="H48" s="173">
        <f t="shared" si="6"/>
        <v>15.407789566450312</v>
      </c>
      <c r="I48" s="152">
        <f t="shared" si="8"/>
        <v>2.6507136857160338</v>
      </c>
      <c r="J48" s="178"/>
      <c r="K48" s="158"/>
      <c r="L48" s="158"/>
    </row>
    <row r="49" spans="1:12" s="1" customFormat="1" ht="24" customHeight="1">
      <c r="A49" s="23" t="s">
        <v>39</v>
      </c>
      <c r="B49" s="24"/>
      <c r="C49" s="143"/>
      <c r="D49" s="139">
        <v>209.521919</v>
      </c>
      <c r="E49" s="131"/>
      <c r="F49" s="131">
        <v>216.717872</v>
      </c>
      <c r="G49" s="173"/>
      <c r="H49" s="173">
        <f t="shared" si="6"/>
        <v>3.4344631026408288</v>
      </c>
      <c r="I49" s="152">
        <f t="shared" si="8"/>
        <v>0.12861928518540278</v>
      </c>
      <c r="J49" s="178"/>
      <c r="K49" s="158"/>
      <c r="L49" s="158"/>
    </row>
    <row r="50" spans="1:12" s="1" customFormat="1" ht="24" customHeight="1">
      <c r="A50" s="17" t="s">
        <v>38</v>
      </c>
      <c r="B50" s="24"/>
      <c r="C50" s="143"/>
      <c r="D50" s="139">
        <v>3660.5259190000002</v>
      </c>
      <c r="E50" s="131"/>
      <c r="F50" s="131">
        <v>4249.6187929999996</v>
      </c>
      <c r="G50" s="173"/>
      <c r="H50" s="173">
        <f t="shared" si="6"/>
        <v>16.09312123545708</v>
      </c>
      <c r="I50" s="152">
        <f t="shared" si="8"/>
        <v>2.5220944005306309</v>
      </c>
      <c r="J50" s="178"/>
      <c r="K50" s="158"/>
      <c r="L50" s="158"/>
    </row>
    <row r="51" spans="1:12" s="3" customFormat="1" ht="24" customHeight="1">
      <c r="A51" s="15"/>
      <c r="B51" s="18"/>
      <c r="C51" s="144"/>
      <c r="D51" s="167"/>
      <c r="E51" s="163"/>
      <c r="F51" s="78"/>
      <c r="G51" s="149"/>
      <c r="H51" s="149"/>
      <c r="I51" s="152"/>
      <c r="J51" s="178"/>
      <c r="K51" s="158"/>
      <c r="L51" s="158"/>
    </row>
    <row r="52" spans="1:12" s="4" customFormat="1" ht="24" customHeight="1">
      <c r="A52" s="106" t="s">
        <v>16</v>
      </c>
      <c r="B52" s="107"/>
      <c r="C52" s="141">
        <f>SUM(C38:C43)</f>
        <v>3294.9150318641005</v>
      </c>
      <c r="D52" s="141">
        <f>SUM(D38:D45)+D48</f>
        <v>19793.128444999998</v>
      </c>
      <c r="E52" s="141">
        <f>SUM(E38:E43)</f>
        <v>3429.7396683822008</v>
      </c>
      <c r="F52" s="141">
        <f>SUM(F38:F45)+F48</f>
        <v>20869.295461999998</v>
      </c>
      <c r="G52" s="174">
        <f>((E52-C52)/C52)*100</f>
        <v>4.0919002527911372</v>
      </c>
      <c r="H52" s="174">
        <f>((F52-D52)/D52)*100</f>
        <v>5.4370738814250137</v>
      </c>
      <c r="I52" s="157">
        <f>F52/$F$78*100</f>
        <v>12.385659935999231</v>
      </c>
      <c r="J52" s="178"/>
      <c r="K52" s="158"/>
      <c r="L52" s="158"/>
    </row>
    <row r="53" spans="1:12" s="3" customFormat="1" ht="24" customHeight="1">
      <c r="A53" s="19"/>
      <c r="B53" s="20"/>
      <c r="C53" s="78"/>
      <c r="D53" s="162"/>
      <c r="E53" s="164"/>
      <c r="F53" s="118"/>
      <c r="G53" s="153"/>
      <c r="H53" s="154"/>
      <c r="I53" s="155"/>
      <c r="J53" s="180"/>
    </row>
    <row r="54" spans="1:12" s="3" customFormat="1" ht="24" customHeight="1">
      <c r="A54" s="25"/>
      <c r="B54" s="26"/>
      <c r="C54" s="81"/>
      <c r="D54" s="165"/>
      <c r="E54" s="168"/>
      <c r="F54" s="171"/>
      <c r="G54" s="149"/>
      <c r="H54" s="149"/>
      <c r="I54" s="152"/>
      <c r="J54" s="180"/>
    </row>
    <row r="55" spans="1:12" s="1" customFormat="1" ht="23.25" customHeight="1">
      <c r="A55" s="27" t="s">
        <v>61</v>
      </c>
      <c r="B55" s="28" t="s">
        <v>7</v>
      </c>
      <c r="C55" s="139">
        <v>96.276916310000004</v>
      </c>
      <c r="D55" s="139">
        <v>1070.126111</v>
      </c>
      <c r="E55" s="131">
        <v>104.88892772</v>
      </c>
      <c r="F55" s="131">
        <v>2909.4633439999998</v>
      </c>
      <c r="G55" s="173">
        <f>((E55-C55)/C55)*100</f>
        <v>8.9450428410797471</v>
      </c>
      <c r="H55" s="173">
        <f>((F55-D55)/D55)*100</f>
        <v>171.88041802673101</v>
      </c>
      <c r="I55" s="152">
        <f>F55/$F$78*100</f>
        <v>1.7267292822920093</v>
      </c>
      <c r="J55" s="178"/>
      <c r="K55" s="158"/>
      <c r="L55" s="158"/>
    </row>
    <row r="56" spans="1:12" s="1" customFormat="1" ht="23.25" customHeight="1">
      <c r="A56" s="27" t="s">
        <v>40</v>
      </c>
      <c r="B56" s="28" t="s">
        <v>7</v>
      </c>
      <c r="C56" s="139">
        <v>124.65779809999998</v>
      </c>
      <c r="D56" s="139">
        <v>2404.967083</v>
      </c>
      <c r="E56" s="131">
        <v>170.68364119999993</v>
      </c>
      <c r="F56" s="131">
        <v>4758.0849689999995</v>
      </c>
      <c r="G56" s="173">
        <f t="shared" ref="G56:G60" si="9">((E56-C56)/C56)*100</f>
        <v>36.921752029566733</v>
      </c>
      <c r="H56" s="173">
        <f t="shared" ref="H56:H60" si="10">((F56-D56)/D56)*100</f>
        <v>97.84407872496439</v>
      </c>
      <c r="I56" s="152">
        <f t="shared" ref="I56:I61" si="11">F56/$F$78*100</f>
        <v>2.8238625726455506</v>
      </c>
      <c r="J56" s="178"/>
      <c r="K56" s="158"/>
      <c r="L56" s="158"/>
    </row>
    <row r="57" spans="1:12" s="1" customFormat="1" ht="23.25" customHeight="1">
      <c r="A57" s="27" t="s">
        <v>62</v>
      </c>
      <c r="B57" s="28" t="s">
        <v>7</v>
      </c>
      <c r="C57" s="139">
        <v>145.51266388000002</v>
      </c>
      <c r="D57" s="139">
        <v>1791.585998</v>
      </c>
      <c r="E57" s="131">
        <v>189.52700954000008</v>
      </c>
      <c r="F57" s="131">
        <v>2897.2218469999998</v>
      </c>
      <c r="G57" s="173">
        <f t="shared" si="9"/>
        <v>30.247776713302006</v>
      </c>
      <c r="H57" s="173">
        <f t="shared" si="10"/>
        <v>61.712686426119291</v>
      </c>
      <c r="I57" s="152">
        <f t="shared" si="11"/>
        <v>1.7194641103926691</v>
      </c>
      <c r="J57" s="178"/>
      <c r="K57" s="158"/>
      <c r="L57" s="158"/>
    </row>
    <row r="58" spans="1:12" s="1" customFormat="1" ht="23.25" customHeight="1">
      <c r="A58" s="27" t="s">
        <v>41</v>
      </c>
      <c r="B58" s="28" t="s">
        <v>7</v>
      </c>
      <c r="C58" s="139">
        <v>29.556049900000001</v>
      </c>
      <c r="D58" s="139">
        <v>498.44031100000001</v>
      </c>
      <c r="E58" s="131">
        <v>28.409388209999996</v>
      </c>
      <c r="F58" s="131">
        <v>772.13410099999999</v>
      </c>
      <c r="G58" s="173">
        <f t="shared" si="9"/>
        <v>-3.879617519525183</v>
      </c>
      <c r="H58" s="173">
        <f t="shared" si="10"/>
        <v>54.910043180676851</v>
      </c>
      <c r="I58" s="152">
        <f t="shared" si="11"/>
        <v>0.4582517132592257</v>
      </c>
      <c r="J58" s="178"/>
      <c r="K58" s="158"/>
      <c r="L58" s="158"/>
    </row>
    <row r="59" spans="1:12" s="1" customFormat="1" ht="23.25" customHeight="1">
      <c r="A59" s="27" t="s">
        <v>42</v>
      </c>
      <c r="B59" s="28" t="s">
        <v>7</v>
      </c>
      <c r="C59" s="139">
        <v>12.4863315</v>
      </c>
      <c r="D59" s="139">
        <v>128.00840400000001</v>
      </c>
      <c r="E59" s="131">
        <v>23.936452400000004</v>
      </c>
      <c r="F59" s="131">
        <v>374.00252999999998</v>
      </c>
      <c r="G59" s="173">
        <f t="shared" si="9"/>
        <v>91.701240672650755</v>
      </c>
      <c r="H59" s="173">
        <f t="shared" si="10"/>
        <v>192.17029375665049</v>
      </c>
      <c r="I59" s="152">
        <f t="shared" si="11"/>
        <v>0.22196571801947257</v>
      </c>
      <c r="J59" s="178"/>
      <c r="K59" s="158"/>
      <c r="L59" s="158"/>
    </row>
    <row r="60" spans="1:12" s="1" customFormat="1" ht="23.25" customHeight="1">
      <c r="A60" s="27" t="s">
        <v>43</v>
      </c>
      <c r="B60" s="28" t="s">
        <v>7</v>
      </c>
      <c r="C60" s="139">
        <v>1.567434</v>
      </c>
      <c r="D60" s="139">
        <v>1.2175560000000001</v>
      </c>
      <c r="E60" s="131">
        <v>4.6737177000000001</v>
      </c>
      <c r="F60" s="131">
        <v>6.4021990000000004</v>
      </c>
      <c r="G60" s="173">
        <f t="shared" si="9"/>
        <v>198.17636340668889</v>
      </c>
      <c r="H60" s="173">
        <f t="shared" si="10"/>
        <v>425.82378141128618</v>
      </c>
      <c r="I60" s="152">
        <f t="shared" si="11"/>
        <v>3.7996232216358249E-3</v>
      </c>
      <c r="J60" s="178"/>
      <c r="K60" s="158"/>
      <c r="L60" s="158"/>
    </row>
    <row r="61" spans="1:12" s="1" customFormat="1" ht="23.25" customHeight="1">
      <c r="A61" s="27" t="s">
        <v>44</v>
      </c>
      <c r="B61" s="28" t="s">
        <v>7</v>
      </c>
      <c r="C61" s="139">
        <v>73.56133272000001</v>
      </c>
      <c r="D61" s="139">
        <v>1504.149815</v>
      </c>
      <c r="E61" s="131">
        <v>74.163548016799965</v>
      </c>
      <c r="F61" s="131">
        <v>1754.4657609999999</v>
      </c>
      <c r="G61" s="173">
        <f t="shared" ref="G61" si="12">((E61-C61)/C61)*100</f>
        <v>0.81865740400897202</v>
      </c>
      <c r="H61" s="173">
        <f t="shared" ref="H61" si="13">((F61-D61)/D61)*100</f>
        <v>16.641689777424197</v>
      </c>
      <c r="I61" s="152">
        <f t="shared" si="11"/>
        <v>1.04125298933391</v>
      </c>
      <c r="J61" s="178"/>
      <c r="K61" s="158"/>
      <c r="L61" s="158"/>
    </row>
    <row r="62" spans="1:12" s="3" customFormat="1" ht="24" customHeight="1">
      <c r="A62" s="15"/>
      <c r="B62" s="16"/>
      <c r="C62" s="145"/>
      <c r="D62" s="145"/>
      <c r="E62" s="166"/>
      <c r="F62" s="86"/>
      <c r="G62" s="149"/>
      <c r="H62" s="149"/>
      <c r="I62" s="152"/>
      <c r="J62" s="178"/>
      <c r="K62" s="158"/>
      <c r="L62" s="158"/>
    </row>
    <row r="63" spans="1:12" s="4" customFormat="1" ht="24" customHeight="1">
      <c r="A63" s="106" t="s">
        <v>16</v>
      </c>
      <c r="B63" s="108" t="s">
        <v>7</v>
      </c>
      <c r="C63" s="141">
        <f>SUM(C55:C61)</f>
        <v>483.61852640999996</v>
      </c>
      <c r="D63" s="141">
        <f>SUM(D55:D61)</f>
        <v>7398.4952779999994</v>
      </c>
      <c r="E63" s="141">
        <f>SUM(E55:E61)</f>
        <v>596.2826847867999</v>
      </c>
      <c r="F63" s="141">
        <f>SUM(F55:F61)</f>
        <v>13471.774750999999</v>
      </c>
      <c r="G63" s="174">
        <f>((E63-C63)/C63)*100</f>
        <v>23.296079910984641</v>
      </c>
      <c r="H63" s="174">
        <f>((F63-D63)/D63)*100</f>
        <v>82.088036077543606</v>
      </c>
      <c r="I63" s="157">
        <f>F63/$F$78*100</f>
        <v>7.9953260091644731</v>
      </c>
      <c r="J63" s="178"/>
      <c r="K63" s="158"/>
      <c r="L63" s="158"/>
    </row>
    <row r="64" spans="1:12" s="5" customFormat="1" ht="24" customHeight="1">
      <c r="A64" s="29"/>
      <c r="B64" s="30"/>
      <c r="C64" s="87"/>
      <c r="D64" s="87"/>
      <c r="E64" s="87"/>
      <c r="F64" s="118"/>
      <c r="G64" s="153"/>
      <c r="H64" s="154"/>
      <c r="I64" s="155"/>
      <c r="J64" s="181"/>
    </row>
    <row r="65" spans="1:12" s="3" customFormat="1" ht="24" customHeight="1">
      <c r="A65" s="31"/>
      <c r="B65" s="32"/>
      <c r="C65" s="88"/>
      <c r="D65" s="88"/>
      <c r="E65" s="89"/>
      <c r="F65" s="88"/>
      <c r="G65" s="149"/>
      <c r="H65" s="149"/>
      <c r="I65" s="152"/>
      <c r="J65" s="180"/>
    </row>
    <row r="66" spans="1:12" s="1" customFormat="1" ht="23.25" customHeight="1">
      <c r="A66" s="27" t="s">
        <v>63</v>
      </c>
      <c r="B66" s="12" t="s">
        <v>7</v>
      </c>
      <c r="C66" s="139">
        <v>4.4323000000000001E-2</v>
      </c>
      <c r="D66" s="139">
        <v>0.42049700000000001</v>
      </c>
      <c r="E66" s="131">
        <v>0.15390000000000001</v>
      </c>
      <c r="F66" s="131">
        <v>2.2506590000000002</v>
      </c>
      <c r="G66" s="173">
        <f>((E66-C66)/C66)*100</f>
        <v>247.22378900345191</v>
      </c>
      <c r="H66" s="173">
        <f>((F66-D66)/D66)*100</f>
        <v>435.23782571576015</v>
      </c>
      <c r="I66" s="152">
        <f>F66/$F$78*100</f>
        <v>1.3357373303116108E-3</v>
      </c>
      <c r="J66" s="178"/>
      <c r="K66" s="158"/>
      <c r="L66" s="158"/>
    </row>
    <row r="67" spans="1:12" s="3" customFormat="1" ht="24" customHeight="1">
      <c r="A67" s="15" t="s">
        <v>45</v>
      </c>
      <c r="B67" s="16" t="s">
        <v>7</v>
      </c>
      <c r="C67" s="139">
        <v>14.979176602900004</v>
      </c>
      <c r="D67" s="139">
        <v>265.51237099999997</v>
      </c>
      <c r="E67" s="131">
        <v>14.714228311499998</v>
      </c>
      <c r="F67" s="131">
        <v>298.32976100000002</v>
      </c>
      <c r="G67" s="173">
        <f>((E67-C67)/C67)*100</f>
        <v>-1.7687774062875534</v>
      </c>
      <c r="H67" s="173">
        <f>((F67-D67)/D67)*100</f>
        <v>12.360022953506769</v>
      </c>
      <c r="I67" s="152">
        <f>F67/$F$78*100</f>
        <v>0.17705489748142253</v>
      </c>
      <c r="J67" s="178"/>
      <c r="K67" s="178"/>
      <c r="L67" s="158"/>
    </row>
    <row r="68" spans="1:12" s="3" customFormat="1" ht="24" customHeight="1">
      <c r="A68" s="15"/>
      <c r="B68" s="16"/>
      <c r="C68" s="83"/>
      <c r="D68" s="86"/>
      <c r="E68" s="130"/>
      <c r="F68" s="131"/>
      <c r="G68" s="149"/>
      <c r="H68" s="149"/>
      <c r="I68" s="152"/>
      <c r="J68" s="178"/>
      <c r="K68" s="158"/>
      <c r="L68" s="158"/>
    </row>
    <row r="69" spans="1:12" s="4" customFormat="1" ht="24" customHeight="1">
      <c r="A69" s="106" t="s">
        <v>16</v>
      </c>
      <c r="B69" s="108" t="s">
        <v>7</v>
      </c>
      <c r="C69" s="146">
        <f>C66+C67</f>
        <v>15.023499602900005</v>
      </c>
      <c r="D69" s="146">
        <f>D66+D67</f>
        <v>265.93286799999998</v>
      </c>
      <c r="E69" s="146">
        <f>E66+E67</f>
        <v>14.868128311499998</v>
      </c>
      <c r="F69" s="146">
        <f>F66+F67</f>
        <v>300.58042</v>
      </c>
      <c r="G69" s="174">
        <f>((E69-C69)/C69)*100</f>
        <v>-1.034188408205605</v>
      </c>
      <c r="H69" s="174">
        <f>((F69-D69)/D69)*100</f>
        <v>13.028683614994149</v>
      </c>
      <c r="I69" s="157">
        <f>F69/$F$78*100</f>
        <v>0.17839063481173412</v>
      </c>
      <c r="J69" s="178"/>
      <c r="K69" s="158"/>
      <c r="L69" s="158"/>
    </row>
    <row r="70" spans="1:12" s="5" customFormat="1" ht="24" customHeight="1">
      <c r="A70" s="33"/>
      <c r="B70" s="34"/>
      <c r="C70" s="51"/>
      <c r="D70" s="90"/>
      <c r="E70" s="91"/>
      <c r="F70" s="105"/>
      <c r="G70" s="153"/>
      <c r="H70" s="154"/>
      <c r="I70" s="155"/>
      <c r="J70" s="181"/>
    </row>
    <row r="71" spans="1:12" s="3" customFormat="1" ht="24" customHeight="1">
      <c r="A71" s="29"/>
      <c r="B71" s="30"/>
      <c r="C71" s="52"/>
      <c r="D71" s="147"/>
      <c r="E71" s="92"/>
      <c r="F71" s="88"/>
      <c r="G71" s="149"/>
      <c r="H71" s="149"/>
      <c r="I71" s="152"/>
      <c r="J71" s="180"/>
      <c r="K71" s="150"/>
      <c r="L71" s="150"/>
    </row>
    <row r="72" spans="1:12" s="3" customFormat="1" ht="24" customHeight="1">
      <c r="A72" s="35" t="s">
        <v>46</v>
      </c>
      <c r="B72" s="36" t="s">
        <v>7</v>
      </c>
      <c r="C72" s="139">
        <v>4.3089064700000002</v>
      </c>
      <c r="D72" s="139">
        <v>102.71411999999999</v>
      </c>
      <c r="E72" s="131">
        <v>4.1479220300000001</v>
      </c>
      <c r="F72" s="131">
        <v>127.433572</v>
      </c>
      <c r="G72" s="173">
        <f>((E72-C72)/C72)*100</f>
        <v>-3.736085735924549</v>
      </c>
      <c r="H72" s="173">
        <f>((F72-D72)/D72)*100</f>
        <v>24.066264696616205</v>
      </c>
      <c r="I72" s="152">
        <f>F72/$F$78*100</f>
        <v>7.5630195091905272E-2</v>
      </c>
      <c r="J72" s="178"/>
      <c r="K72" s="158"/>
      <c r="L72" s="158"/>
    </row>
    <row r="73" spans="1:12" s="3" customFormat="1" ht="24" customHeight="1">
      <c r="A73" s="35" t="s">
        <v>47</v>
      </c>
      <c r="B73" s="36" t="s">
        <v>7</v>
      </c>
      <c r="C73" s="139">
        <v>0.96785792000000004</v>
      </c>
      <c r="D73" s="139">
        <v>33.380952999999998</v>
      </c>
      <c r="E73" s="131">
        <v>1.1355253000000001</v>
      </c>
      <c r="F73" s="131">
        <v>41.135325000000002</v>
      </c>
      <c r="G73" s="173">
        <f t="shared" ref="G73:G74" si="14">((E73-C73)/C73)*100</f>
        <v>17.323553027287314</v>
      </c>
      <c r="H73" s="173">
        <f t="shared" ref="H73:H74" si="15">((F73-D73)/D73)*100</f>
        <v>23.229929954366504</v>
      </c>
      <c r="I73" s="152">
        <f>F73/$F$78*100</f>
        <v>2.4413289261945262E-2</v>
      </c>
      <c r="J73" s="178"/>
      <c r="K73" s="158"/>
      <c r="L73" s="158"/>
    </row>
    <row r="74" spans="1:12" s="3" customFormat="1" ht="24" customHeight="1">
      <c r="A74" s="35" t="s">
        <v>48</v>
      </c>
      <c r="B74" s="36" t="s">
        <v>7</v>
      </c>
      <c r="C74" s="139">
        <v>2.739142E-2</v>
      </c>
      <c r="D74" s="139">
        <v>0.37031900000000001</v>
      </c>
      <c r="E74" s="131">
        <v>1.09351E-2</v>
      </c>
      <c r="F74" s="131">
        <v>0.25794099999999998</v>
      </c>
      <c r="G74" s="173">
        <f t="shared" si="14"/>
        <v>-60.078374907178969</v>
      </c>
      <c r="H74" s="173">
        <f t="shared" si="15"/>
        <v>-30.346269027514122</v>
      </c>
      <c r="I74" s="152">
        <f>F74/$F$78*100</f>
        <v>1.5308468440483749E-4</v>
      </c>
      <c r="J74" s="178"/>
      <c r="K74" s="158"/>
      <c r="L74" s="158"/>
    </row>
    <row r="75" spans="1:12" s="3" customFormat="1" ht="24" customHeight="1">
      <c r="A75" s="15"/>
      <c r="B75" s="16"/>
      <c r="C75" s="53"/>
      <c r="D75" s="86"/>
      <c r="E75" s="135"/>
      <c r="F75" s="86"/>
      <c r="G75" s="149"/>
      <c r="H75" s="149"/>
      <c r="I75" s="152"/>
      <c r="J75" s="178"/>
      <c r="K75" s="158"/>
      <c r="L75" s="158"/>
    </row>
    <row r="76" spans="1:12" s="4" customFormat="1" ht="24" customHeight="1">
      <c r="A76" s="106" t="s">
        <v>16</v>
      </c>
      <c r="B76" s="108" t="s">
        <v>7</v>
      </c>
      <c r="C76" s="146">
        <f>SUM(C72:C74)</f>
        <v>5.3041558100000001</v>
      </c>
      <c r="D76" s="146">
        <f>SUM(D72:D74)</f>
        <v>136.46539199999998</v>
      </c>
      <c r="E76" s="146">
        <f>SUM(E72:E74)</f>
        <v>5.2943824300000006</v>
      </c>
      <c r="F76" s="146">
        <f>SUM(F72:F74)</f>
        <v>168.82683799999998</v>
      </c>
      <c r="G76" s="174">
        <f>((E76-C76)/C76)*100</f>
        <v>-0.18425891602908057</v>
      </c>
      <c r="H76" s="174">
        <f>((F76-D76)/D76)*100</f>
        <v>23.714031466673987</v>
      </c>
      <c r="I76" s="157">
        <f>F76/$F$78*100</f>
        <v>0.10019656903825537</v>
      </c>
      <c r="J76" s="178"/>
      <c r="K76" s="158"/>
      <c r="L76" s="158"/>
    </row>
    <row r="77" spans="1:12" s="6" customFormat="1" ht="24" customHeight="1">
      <c r="A77" s="15"/>
      <c r="B77" s="16"/>
      <c r="C77" s="54"/>
      <c r="D77" s="93"/>
      <c r="E77" s="94"/>
      <c r="F77" s="105"/>
      <c r="G77" s="153"/>
      <c r="H77" s="154"/>
      <c r="I77" s="155"/>
      <c r="J77" s="182"/>
    </row>
    <row r="78" spans="1:12" s="7" customFormat="1" ht="46.5">
      <c r="A78" s="121" t="s">
        <v>68</v>
      </c>
      <c r="B78" s="109"/>
      <c r="C78" s="120"/>
      <c r="D78" s="120">
        <f>D76+D69+D63+D52+D35+D21</f>
        <v>146278.89028400002</v>
      </c>
      <c r="E78" s="120"/>
      <c r="F78" s="120">
        <f>F76+F69+F63+F52+F35+F21</f>
        <v>168495.62776499998</v>
      </c>
      <c r="G78" s="176"/>
      <c r="H78" s="176">
        <f>((F78-D78)/D78)*100</f>
        <v>15.187931380848072</v>
      </c>
      <c r="I78" s="197">
        <f>F78/$F$78*100</f>
        <v>100</v>
      </c>
      <c r="J78" s="183"/>
    </row>
    <row r="79" spans="1:12" s="3" customFormat="1" ht="24" customHeight="1">
      <c r="A79" s="29"/>
      <c r="B79" s="37"/>
      <c r="C79" s="95"/>
      <c r="D79" s="96"/>
      <c r="E79" s="97"/>
      <c r="F79" s="124"/>
      <c r="G79" s="149"/>
      <c r="H79" s="149"/>
      <c r="I79" s="68"/>
      <c r="J79" s="178"/>
      <c r="K79" s="158"/>
      <c r="L79" s="158"/>
    </row>
    <row r="80" spans="1:12" s="3" customFormat="1" ht="24" customHeight="1">
      <c r="A80" s="15" t="s">
        <v>49</v>
      </c>
      <c r="B80" s="18" t="s">
        <v>7</v>
      </c>
      <c r="C80" s="162">
        <v>8516.3787816490003</v>
      </c>
      <c r="D80" s="86">
        <v>26072.755723999999</v>
      </c>
      <c r="E80" s="86">
        <v>7654.0715480200033</v>
      </c>
      <c r="F80" s="86">
        <v>23776.335805999999</v>
      </c>
      <c r="G80" s="173">
        <f>((E80-C80)/C80)*100</f>
        <v>-10.125280424199627</v>
      </c>
      <c r="H80" s="173">
        <f>((F80-D80)/D80)*100</f>
        <v>-8.8077376335257984</v>
      </c>
      <c r="I80" s="68"/>
      <c r="J80" s="178"/>
      <c r="K80" s="158"/>
      <c r="L80" s="158"/>
    </row>
    <row r="81" spans="1:17" s="3" customFormat="1" ht="24" customHeight="1">
      <c r="A81" s="15" t="s">
        <v>50</v>
      </c>
      <c r="B81" s="18" t="s">
        <v>7</v>
      </c>
      <c r="C81" s="129">
        <v>888.37925550000011</v>
      </c>
      <c r="D81" s="128">
        <v>2668.1524549999999</v>
      </c>
      <c r="E81" s="86">
        <v>778.43024749999995</v>
      </c>
      <c r="F81" s="86">
        <v>1952.368481</v>
      </c>
      <c r="G81" s="173">
        <f t="shared" ref="G81:G83" si="16">((E81-C81)/C81)*100</f>
        <v>-12.376359231634506</v>
      </c>
      <c r="H81" s="173">
        <f t="shared" ref="H81:H82" si="17">((F81-D81)/D81)*100</f>
        <v>-26.82695183547898</v>
      </c>
      <c r="I81" s="68"/>
      <c r="J81" s="178"/>
      <c r="K81" s="158"/>
      <c r="L81" s="158"/>
    </row>
    <row r="82" spans="1:17" s="3" customFormat="1" ht="24" customHeight="1">
      <c r="A82" s="15" t="s">
        <v>51</v>
      </c>
      <c r="B82" s="18" t="s">
        <v>7</v>
      </c>
      <c r="C82" s="129">
        <v>39085.8990996625</v>
      </c>
      <c r="D82" s="128">
        <v>125547.208381</v>
      </c>
      <c r="E82" s="86">
        <v>34498.37092365446</v>
      </c>
      <c r="F82" s="86">
        <v>108329.71377</v>
      </c>
      <c r="G82" s="173">
        <f t="shared" si="16"/>
        <v>-11.737041443796931</v>
      </c>
      <c r="H82" s="173">
        <f t="shared" si="17"/>
        <v>-13.713960535665445</v>
      </c>
      <c r="I82" s="68"/>
      <c r="J82" s="178"/>
      <c r="K82" s="158"/>
      <c r="L82" s="158"/>
    </row>
    <row r="83" spans="1:17" s="3" customFormat="1" ht="24" customHeight="1">
      <c r="A83" s="15" t="s">
        <v>52</v>
      </c>
      <c r="B83" s="18" t="s">
        <v>7</v>
      </c>
      <c r="C83" s="129">
        <v>24147.742962999997</v>
      </c>
      <c r="D83" s="128">
        <v>53921.925541999997</v>
      </c>
      <c r="E83" s="86">
        <v>25097.940897983</v>
      </c>
      <c r="F83" s="86">
        <v>55003.304378000001</v>
      </c>
      <c r="G83" s="173">
        <f t="shared" si="16"/>
        <v>3.9349347739825187</v>
      </c>
      <c r="H83" s="173">
        <f>((F83-D83)/D83)*100</f>
        <v>2.0054529305666455</v>
      </c>
      <c r="I83" s="68"/>
      <c r="J83" s="178"/>
      <c r="K83" s="158"/>
      <c r="L83" s="158"/>
    </row>
    <row r="84" spans="1:17" s="3" customFormat="1" ht="24" customHeight="1">
      <c r="A84" s="15"/>
      <c r="B84" s="38"/>
      <c r="C84" s="98"/>
      <c r="D84" s="98"/>
      <c r="E84" s="98"/>
      <c r="F84" s="98"/>
      <c r="G84" s="149"/>
      <c r="H84" s="149"/>
      <c r="I84" s="68"/>
      <c r="J84" s="178"/>
      <c r="K84" s="158"/>
      <c r="L84" s="158"/>
      <c r="N84" s="3" t="s">
        <v>70</v>
      </c>
      <c r="Q84" s="16"/>
    </row>
    <row r="85" spans="1:17" s="4" customFormat="1" ht="24" customHeight="1">
      <c r="A85" s="110" t="s">
        <v>16</v>
      </c>
      <c r="B85" s="112"/>
      <c r="C85" s="111">
        <f>SUM(C80:C83)</f>
        <v>72638.400099811493</v>
      </c>
      <c r="D85" s="111">
        <f>SUM(D80:D83)</f>
        <v>208210.04210199998</v>
      </c>
      <c r="E85" s="111">
        <f>SUM(E80:E83)</f>
        <v>68028.813617157459</v>
      </c>
      <c r="F85" s="111">
        <f>SUM(F80:F83)</f>
        <v>189061.722435</v>
      </c>
      <c r="G85" s="198">
        <f>((E85-C85)/C85)*100</f>
        <v>-6.3459361389018216</v>
      </c>
      <c r="H85" s="199">
        <f>((F85-D85)/D85)*100</f>
        <v>-9.196635990121651</v>
      </c>
      <c r="I85" s="113"/>
      <c r="J85" s="178"/>
      <c r="K85" s="158"/>
      <c r="L85" s="158"/>
    </row>
    <row r="86" spans="1:17" s="5" customFormat="1" ht="24" customHeight="1">
      <c r="A86" s="29"/>
      <c r="B86" s="39"/>
      <c r="C86" s="98"/>
      <c r="D86" s="98"/>
      <c r="E86" s="98"/>
      <c r="F86" s="124"/>
      <c r="G86" s="149"/>
      <c r="H86" s="149"/>
      <c r="I86" s="52"/>
      <c r="J86" s="181"/>
    </row>
    <row r="87" spans="1:17" s="4" customFormat="1" ht="24" customHeight="1">
      <c r="A87" s="114" t="s">
        <v>53</v>
      </c>
      <c r="B87" s="115"/>
      <c r="C87" s="156"/>
      <c r="D87" s="203">
        <v>529486.08149500005</v>
      </c>
      <c r="E87" s="204"/>
      <c r="F87" s="203">
        <v>542336.10015800002</v>
      </c>
      <c r="G87" s="200"/>
      <c r="H87" s="202">
        <f>((F87-D87)/D87)*100</f>
        <v>2.4268850706553105</v>
      </c>
      <c r="I87" s="201"/>
      <c r="J87" s="178"/>
      <c r="K87" s="158"/>
      <c r="L87" s="158"/>
    </row>
    <row r="88" spans="1:17" s="5" customFormat="1" ht="24" customHeight="1">
      <c r="A88" s="33"/>
      <c r="B88" s="40"/>
      <c r="C88" s="99"/>
      <c r="D88" s="99"/>
      <c r="E88" s="99"/>
      <c r="F88" s="118"/>
      <c r="G88" s="154"/>
      <c r="H88" s="154"/>
      <c r="I88" s="51"/>
      <c r="J88" s="181"/>
    </row>
    <row r="89" spans="1:17" s="3" customFormat="1" ht="24" customHeight="1">
      <c r="A89" s="25"/>
      <c r="B89" s="41"/>
      <c r="C89" s="100"/>
      <c r="D89" s="100"/>
      <c r="E89" s="100"/>
      <c r="F89" s="100"/>
      <c r="G89" s="149"/>
      <c r="H89" s="149"/>
      <c r="I89" s="69"/>
      <c r="J89" s="180"/>
    </row>
    <row r="90" spans="1:17" s="4" customFormat="1" ht="24" customHeight="1">
      <c r="A90" s="114" t="s">
        <v>54</v>
      </c>
      <c r="B90" s="117"/>
      <c r="C90" s="116"/>
      <c r="D90" s="116">
        <v>1307751.7963979999</v>
      </c>
      <c r="E90" s="116"/>
      <c r="F90" s="116">
        <v>1369465.0472669997</v>
      </c>
      <c r="G90" s="175"/>
      <c r="H90" s="202">
        <f>((F90-D90)/D90)*100</f>
        <v>4.7190339205787728</v>
      </c>
      <c r="I90" s="113"/>
      <c r="J90" s="184"/>
      <c r="K90" s="158"/>
      <c r="L90" s="158"/>
    </row>
    <row r="91" spans="1:17" s="3" customFormat="1" ht="24" customHeight="1">
      <c r="A91" s="42"/>
      <c r="B91" s="43"/>
      <c r="C91" s="99"/>
      <c r="D91" s="99"/>
      <c r="E91" s="99"/>
      <c r="F91" s="118"/>
      <c r="G91" s="57"/>
      <c r="H91" s="58"/>
      <c r="I91" s="54"/>
      <c r="J91" s="180"/>
    </row>
    <row r="92" spans="1:17" s="3" customFormat="1" ht="69.75">
      <c r="A92" s="122" t="s">
        <v>69</v>
      </c>
      <c r="B92" s="43"/>
      <c r="C92" s="123"/>
      <c r="D92" s="235">
        <v>11.185523941691581</v>
      </c>
      <c r="E92" s="236"/>
      <c r="F92" s="235">
        <v>12.303755258395361</v>
      </c>
      <c r="G92" s="136"/>
      <c r="H92" s="137"/>
      <c r="I92" s="138"/>
      <c r="J92" s="180"/>
    </row>
    <row r="93" spans="1:17" s="8" customFormat="1">
      <c r="A93" s="44" t="s">
        <v>55</v>
      </c>
      <c r="B93" s="8" t="s">
        <v>56</v>
      </c>
      <c r="D93" s="151"/>
      <c r="F93" s="151"/>
      <c r="G93" s="207"/>
      <c r="H93" s="207"/>
      <c r="I93" s="207"/>
      <c r="J93" s="178"/>
    </row>
    <row r="94" spans="1:17" s="8" customFormat="1" ht="23.25">
      <c r="A94" s="44" t="s">
        <v>64</v>
      </c>
      <c r="J94" s="178"/>
    </row>
    <row r="95" spans="1:17" s="8" customFormat="1" ht="23.25">
      <c r="A95" s="44" t="s">
        <v>65</v>
      </c>
      <c r="G95" s="59"/>
      <c r="H95" s="59"/>
      <c r="I95" s="125"/>
      <c r="J95" s="178"/>
    </row>
    <row r="96" spans="1:17" s="8" customFormat="1" ht="23.25">
      <c r="A96" s="44" t="s">
        <v>66</v>
      </c>
      <c r="G96" s="60"/>
      <c r="H96" s="60"/>
      <c r="I96" s="70"/>
      <c r="J96" s="178"/>
    </row>
    <row r="97" spans="1:10" s="8" customFormat="1" ht="23.25">
      <c r="A97" s="44" t="s">
        <v>67</v>
      </c>
      <c r="G97" s="60"/>
      <c r="H97" s="60"/>
      <c r="I97" s="70"/>
      <c r="J97" s="178"/>
    </row>
    <row r="98" spans="1:10" s="8" customFormat="1" ht="23.25">
      <c r="A98" s="45" t="s">
        <v>58</v>
      </c>
      <c r="G98" s="60"/>
      <c r="H98" s="60"/>
      <c r="I98" s="70"/>
      <c r="J98" s="178"/>
    </row>
    <row r="99" spans="1:10">
      <c r="A99" s="45" t="s">
        <v>59</v>
      </c>
      <c r="B99" s="8"/>
      <c r="C99" s="8"/>
      <c r="D99" s="8"/>
      <c r="E99" s="8"/>
      <c r="F99" s="8"/>
      <c r="G99" s="61"/>
      <c r="H99" s="61"/>
      <c r="I99" s="71"/>
    </row>
    <row r="100" spans="1:10">
      <c r="A100" s="45"/>
      <c r="B100" s="8"/>
      <c r="C100" s="8"/>
      <c r="D100" s="8"/>
      <c r="E100" s="8"/>
      <c r="F100" s="8"/>
      <c r="G100" s="61"/>
      <c r="H100" s="61"/>
      <c r="I100" s="71"/>
    </row>
    <row r="101" spans="1:10">
      <c r="A101" s="46"/>
      <c r="B101" s="47"/>
      <c r="C101" s="101"/>
      <c r="D101" s="76"/>
      <c r="E101" s="76"/>
      <c r="F101" s="76"/>
      <c r="G101" s="62"/>
      <c r="H101" s="62"/>
      <c r="I101" s="72"/>
    </row>
    <row r="102" spans="1:10">
      <c r="A102" s="46"/>
      <c r="B102" s="47"/>
      <c r="C102" s="101"/>
      <c r="D102" s="102"/>
      <c r="E102" s="76"/>
      <c r="F102" s="103"/>
      <c r="G102" s="63"/>
      <c r="H102" s="63"/>
      <c r="I102" s="73"/>
    </row>
    <row r="103" spans="1:10">
      <c r="A103" s="48"/>
      <c r="B103" s="49"/>
      <c r="C103" s="104"/>
      <c r="D103" s="102"/>
      <c r="E103" s="76"/>
      <c r="F103" s="76"/>
      <c r="G103" s="64"/>
      <c r="H103" s="64"/>
      <c r="I103" s="74"/>
    </row>
    <row r="105" spans="1:10">
      <c r="D105" s="76"/>
      <c r="F105" s="76"/>
      <c r="G105" s="50"/>
    </row>
    <row r="106" spans="1:10">
      <c r="D106" s="76"/>
      <c r="F106" s="76"/>
      <c r="G106" s="50"/>
    </row>
    <row r="107" spans="1:10">
      <c r="D107" s="76"/>
      <c r="F107" s="76"/>
      <c r="G107" s="50"/>
    </row>
    <row r="109" spans="1:10">
      <c r="D109" s="76"/>
      <c r="F109" s="76"/>
      <c r="G109" s="50"/>
    </row>
    <row r="110" spans="1:10">
      <c r="D110" s="76"/>
      <c r="F110" s="76"/>
      <c r="G110" s="50"/>
    </row>
    <row r="111" spans="1:10">
      <c r="D111" s="76"/>
      <c r="F111" s="76"/>
      <c r="G111" s="50"/>
    </row>
  </sheetData>
  <mergeCells count="15">
    <mergeCell ref="A2:I2"/>
    <mergeCell ref="A3:I3"/>
    <mergeCell ref="G93:I93"/>
    <mergeCell ref="A5:A9"/>
    <mergeCell ref="B5:B9"/>
    <mergeCell ref="C7:C9"/>
    <mergeCell ref="D7:D9"/>
    <mergeCell ref="E7:E9"/>
    <mergeCell ref="F7:F9"/>
    <mergeCell ref="G7:G9"/>
    <mergeCell ref="H7:H9"/>
    <mergeCell ref="I5:I9"/>
    <mergeCell ref="C5:D6"/>
    <mergeCell ref="E5:F6"/>
    <mergeCell ref="G5:H6"/>
  </mergeCells>
  <printOptions horizontalCentered="1" verticalCentered="1"/>
  <pageMargins left="0" right="0" top="0.23622047244094491" bottom="3.937007874015748E-2" header="0.43307086614173229" footer="0.43307086614173229"/>
  <pageSetup paperSize="9" scale="31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Jan.-Nov 2023 &amp; 2024</vt:lpstr>
      <vt:lpstr>'Jan.-Nov 2023 &amp; 2024'!Print_Area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Darmawati Binti Lahibbu</dc:creator>
  <cp:lastModifiedBy>Azrin Ahmad</cp:lastModifiedBy>
  <cp:lastPrinted>2025-01-08T05:18:53Z</cp:lastPrinted>
  <dcterms:created xsi:type="dcterms:W3CDTF">2016-09-13T01:53:00Z</dcterms:created>
  <dcterms:modified xsi:type="dcterms:W3CDTF">2025-01-08T07:59:45Z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