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8-Ogos\"/>
    </mc:Choice>
  </mc:AlternateContent>
  <bookViews>
    <workbookView xWindow="0" yWindow="0" windowWidth="28800" windowHeight="12000"/>
  </bookViews>
  <sheets>
    <sheet name="Jan-July 2024" sheetId="1" r:id="rId1"/>
  </sheets>
  <definedNames>
    <definedName name="_xlnm.Print_Area" localSheetId="0">'Jan-July 2024'!$A$2:$I$91</definedName>
  </definedNames>
  <calcPr calcId="162913"/>
</workbook>
</file>

<file path=xl/calcChain.xml><?xml version="1.0" encoding="utf-8"?>
<calcChain xmlns="http://schemas.openxmlformats.org/spreadsheetml/2006/main">
  <c r="F44" i="1" l="1"/>
  <c r="H82" i="1" l="1"/>
  <c r="H79" i="1"/>
  <c r="G73" i="1"/>
  <c r="H73" i="1"/>
  <c r="G74" i="1"/>
  <c r="H74" i="1"/>
  <c r="G75" i="1"/>
  <c r="H75" i="1"/>
  <c r="H72" i="1"/>
  <c r="G72" i="1"/>
  <c r="F77" i="1"/>
  <c r="E77" i="1"/>
  <c r="D77" i="1"/>
  <c r="C77" i="1"/>
  <c r="F68" i="1"/>
  <c r="E68" i="1"/>
  <c r="D68" i="1"/>
  <c r="C68" i="1"/>
  <c r="F61" i="1"/>
  <c r="E61" i="1"/>
  <c r="D61" i="1"/>
  <c r="C61" i="1"/>
  <c r="F55" i="1"/>
  <c r="E55" i="1"/>
  <c r="D55" i="1"/>
  <c r="C55" i="1"/>
  <c r="E44" i="1"/>
  <c r="D44" i="1"/>
  <c r="C44" i="1"/>
  <c r="E29" i="1"/>
  <c r="C29" i="1"/>
  <c r="F29" i="1"/>
  <c r="D29" i="1"/>
  <c r="F17" i="1"/>
  <c r="E17" i="1"/>
  <c r="D17" i="1"/>
  <c r="C17" i="1"/>
  <c r="G77" i="1" l="1"/>
  <c r="H77" i="1"/>
  <c r="G68" i="1"/>
  <c r="D70" i="1"/>
  <c r="D84" i="1" s="1"/>
  <c r="F70" i="1"/>
  <c r="F84" i="1" s="1"/>
  <c r="G20" i="1"/>
  <c r="H68" i="1" l="1"/>
  <c r="H61" i="1"/>
  <c r="G61" i="1"/>
  <c r="H44" i="1"/>
  <c r="G44" i="1"/>
  <c r="H29" i="1"/>
  <c r="G29" i="1"/>
  <c r="H59" i="1"/>
  <c r="G59" i="1"/>
  <c r="H58" i="1"/>
  <c r="G58" i="1"/>
  <c r="H42" i="1"/>
  <c r="H41" i="1"/>
  <c r="H40" i="1"/>
  <c r="H39" i="1"/>
  <c r="H38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37" i="1"/>
  <c r="G37" i="1"/>
  <c r="H36" i="1"/>
  <c r="G36" i="1"/>
  <c r="H35" i="1"/>
  <c r="G35" i="1"/>
  <c r="H34" i="1"/>
  <c r="G34" i="1"/>
  <c r="H33" i="1"/>
  <c r="G33" i="1"/>
  <c r="H32" i="1"/>
  <c r="G32" i="1"/>
  <c r="H27" i="1"/>
  <c r="H26" i="1"/>
  <c r="H25" i="1"/>
  <c r="H24" i="1"/>
  <c r="H23" i="1"/>
  <c r="H22" i="1"/>
  <c r="H21" i="1"/>
  <c r="G21" i="1"/>
  <c r="H20" i="1"/>
  <c r="H17" i="1" l="1"/>
  <c r="G17" i="1"/>
  <c r="H15" i="1"/>
  <c r="G15" i="1"/>
  <c r="H14" i="1"/>
  <c r="G14" i="1"/>
  <c r="H13" i="1"/>
  <c r="G13" i="1"/>
  <c r="H12" i="1"/>
  <c r="G12" i="1"/>
  <c r="H11" i="1"/>
  <c r="G11" i="1"/>
  <c r="G55" i="1"/>
  <c r="H55" i="1" l="1"/>
  <c r="I55" i="1" l="1"/>
  <c r="I47" i="1"/>
  <c r="I32" i="1"/>
  <c r="I38" i="1"/>
  <c r="I50" i="1"/>
  <c r="I64" i="1"/>
  <c r="I48" i="1"/>
  <c r="I44" i="1"/>
  <c r="I35" i="1"/>
  <c r="I12" i="1"/>
  <c r="I49" i="1"/>
  <c r="I39" i="1"/>
  <c r="I17" i="1"/>
  <c r="I26" i="1"/>
  <c r="I34" i="1"/>
  <c r="I20" i="1"/>
  <c r="I42" i="1"/>
  <c r="I21" i="1"/>
  <c r="I61" i="1"/>
  <c r="I33" i="1"/>
  <c r="I40" i="1"/>
  <c r="I24" i="1"/>
  <c r="I25" i="1"/>
  <c r="I36" i="1"/>
  <c r="I59" i="1"/>
  <c r="I14" i="1"/>
  <c r="I11" i="1"/>
  <c r="I52" i="1"/>
  <c r="I66" i="1"/>
  <c r="I15" i="1"/>
  <c r="I13" i="1"/>
  <c r="I68" i="1"/>
  <c r="I41" i="1"/>
  <c r="I53" i="1"/>
  <c r="I27" i="1"/>
  <c r="I58" i="1"/>
  <c r="I70" i="1"/>
  <c r="I65" i="1"/>
  <c r="I22" i="1"/>
  <c r="I51" i="1"/>
  <c r="I23" i="1"/>
  <c r="I37" i="1"/>
  <c r="I29" i="1"/>
  <c r="H70" i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<sst xmlns="http://schemas.openxmlformats.org/spreadsheetml/2006/main" count="106" uniqueCount="64">
  <si>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</si>
  <si>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</si>
  <si>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</si>
  <si>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</si>
  <si>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</si>
  <si>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</si>
  <si>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</si>
  <si>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</si>
  <si>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</si>
  <si>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</si>
  <si>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</si>
  <si>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</si>
  <si>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</si>
  <si>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</si>
  <si>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</si>
  <si>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</si>
  <si>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</si>
  <si>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</si>
  <si>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</si>
  <si>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</si>
  <si>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</si>
  <si>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</si>
  <si>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</si>
  <si>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</si>
  <si>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</si>
  <si>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</si>
  <si>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</si>
  <si>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</si>
  <si>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</si>
  <si>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</si>
  <si>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</si>
  <si>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</si>
  <si>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</si>
  <si>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</si>
  <si>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</si>
  <si>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</si>
  <si>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</si>
  <si>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</si>
  <si>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</si>
  <si>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</si>
  <si>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</si>
  <si>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</si>
  <si>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</si>
  <si>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</si>
  <si>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</si>
  <si>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</si>
  <si>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</si>
  <si>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</si>
  <si>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</si>
  <si>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</si>
  <si>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</si>
  <si>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</si>
  <si>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</si>
  <si>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</si>
  <si>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</si>
  <si>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</si>
  <si>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</si>
  <si>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</si>
  <si>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</si>
  <si>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</si>
  <si>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</si>
  <si>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January-August 2023</t>
  </si>
  <si>
    <t>JANUARY - AUGUST 2023 &amp; 2024</t>
  </si>
  <si>
    <r>
      <t>January-August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</si>
</sst>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center"/>
    </xf>
    <xf numFmtId="0" fontId="8" fillId="0" borderId="3" xfId="0" applyFont="1" applyBorder="1"/>
    <xf numFmtId="0" fontId="1" fillId="0" borderId="9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center"/>
    </xf>
    <xf numFmtId="165" fontId="8" fillId="0" borderId="1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1" xfId="1" applyFont="1" applyFill="1" applyBorder="1" applyAlignment="1" applyProtection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5" borderId="7" xfId="1" applyFont="1" applyFill="1" applyBorder="1" applyAlignment="1" applyProtection="1">
      <alignment horizontal="right" vertical="center"/>
    </xf>
    <xf numFmtId="43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43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0" borderId="11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7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2" fontId="8" fillId="0" borderId="6" xfId="1" applyNumberFormat="1" applyFont="1" applyFill="1" applyBorder="1" applyAlignment="1" applyProtection="1">
      <alignment horizontal="center"/>
    </xf>
    <xf numFmtId="2" fontId="1" fillId="0" borderId="8" xfId="1" applyNumberFormat="1" applyFont="1" applyFill="1" applyBorder="1" applyAlignment="1" applyProtection="1">
      <alignment horizontal="right" vertical="center" indent="2"/>
    </xf>
    <xf numFmtId="167" fontId="8" fillId="0" borderId="6" xfId="1" applyNumberFormat="1" applyFont="1" applyFill="1" applyBorder="1" applyAlignment="1" applyProtection="1"/>
    <xf numFmtId="165" fontId="1" fillId="0" borderId="15" xfId="1" applyFont="1" applyFill="1" applyBorder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5" xfId="1" applyFont="1" applyFill="1" applyBorder="1" applyAlignment="1" applyProtection="1">
      <alignment horizontal="right" vertical="center"/>
    </xf>
    <xf numFmtId="43" fontId="22" fillId="0" borderId="0" xfId="0" applyNumberFormat="1" applyFont="1"/>
    <xf numFmtId="43" fontId="22" fillId="0" borderId="0" xfId="0" applyNumberFormat="1" applyFont="1" applyAlignment="1">
      <alignment vertical="center"/>
    </xf>
    <xf numFmtId="164" fontId="1" fillId="0" borderId="0" xfId="0" applyNumberFormat="1" applyFont="1"/>
    <xf numFmtId="43" fontId="20" fillId="0" borderId="0" xfId="1" applyNumberFormat="1" applyFont="1" applyFill="1"/>
    <xf numFmtId="43" fontId="20" fillId="0" borderId="0" xfId="1" applyNumberFormat="1" applyFont="1" applyFill="1" applyAlignment="1">
      <alignment horizontal="center"/>
    </xf>
    <xf numFmtId="43" fontId="20" fillId="0" borderId="0" xfId="1" applyNumberFormat="1" applyFont="1" applyFill="1" applyAlignment="1">
      <alignment horizontal="center" vertical="center"/>
    </xf>
    <xf numFmtId="43" fontId="20" fillId="0" borderId="0" xfId="1" applyNumberFormat="1" applyFont="1" applyFill="1" applyAlignment="1">
      <alignment vertical="center"/>
    </xf>
    <xf numFmtId="43" fontId="21" fillId="7" borderId="0" xfId="1" applyNumberFormat="1" applyFont="1" applyFill="1" applyAlignment="1">
      <alignment vertical="center"/>
    </xf>
    <xf numFmtId="165" fontId="1" fillId="0" borderId="9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5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NumberFormat="1" applyFont="1"/>
    <xf numFmtId="10" fontId="15" fillId="0" borderId="0" xfId="2" applyNumberFormat="1" applyAlignment="1">
      <alignment horizontal="right"/>
    </xf>
    <xf numFmtId="165" fontId="8" fillId="0" borderId="18" xfId="1" applyFont="1" applyFill="1" applyBorder="1" applyAlignment="1" applyProtection="1">
      <alignment horizontal="right" vertical="center"/>
    </xf>
    <xf numFmtId="165" fontId="8" fillId="0" borderId="18" xfId="1" applyFont="1" applyFill="1" applyBorder="1" applyAlignment="1" applyProtection="1">
      <alignment horizontal="right"/>
    </xf>
    <xf numFmtId="2" fontId="1" fillId="0" borderId="20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8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0" xfId="2" applyNumberFormat="1" applyFont="1"/>
    <xf numFmtId="165" fontId="1" fillId="0" borderId="21" xfId="1" applyFont="1" applyBorder="1" applyAlignment="1">
      <alignment horizontal="right" vertical="center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6" borderId="21" xfId="1" applyNumberFormat="1" applyFont="1" applyFill="1" applyBorder="1" applyAlignment="1" applyProtection="1">
      <alignment horizontal="right" vertical="center" indent="2"/>
    </xf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165" fontId="1" fillId="0" borderId="23" xfId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/>
    </xf>
    <xf numFmtId="165" fontId="8" fillId="0" borderId="31" xfId="1" applyFont="1" applyFill="1" applyBorder="1" applyAlignment="1" applyProtection="1">
      <alignment horizontal="center"/>
    </xf>
    <xf numFmtId="165" fontId="1" fillId="0" borderId="22" xfId="1" applyFont="1" applyFill="1" applyBorder="1" applyAlignment="1" applyProtection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/>
    <xf numFmtId="0" fontId="1" fillId="0" borderId="19" xfId="0" applyFont="1" applyBorder="1" applyAlignment="1">
      <alignment horizontal="center"/>
    </xf>
    <xf numFmtId="43" fontId="19" fillId="0" borderId="32" xfId="0" applyNumberFormat="1" applyFont="1" applyBorder="1" applyAlignment="1">
      <alignment vertical="center"/>
    </xf>
    <xf numFmtId="168" fontId="1" fillId="0" borderId="26" xfId="1" applyNumberFormat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18" xfId="0" applyFont="1" applyBorder="1"/>
    <xf numFmtId="165" fontId="1" fillId="0" borderId="22" xfId="1" applyFont="1" applyFill="1" applyBorder="1" applyAlignment="1" applyProtection="1">
      <alignment horizontal="right" vertical="center"/>
    </xf>
    <xf numFmtId="43" fontId="1" fillId="0" borderId="18" xfId="1" applyNumberFormat="1" applyFont="1" applyFill="1" applyBorder="1" applyAlignment="1" applyProtection="1">
      <alignment horizontal="right" vertical="center"/>
    </xf>
    <xf numFmtId="165" fontId="1" fillId="0" borderId="18" xfId="1" applyFont="1" applyFill="1" applyBorder="1" applyAlignment="1" applyProtection="1">
      <alignment horizontal="right" vertical="center"/>
    </xf>
    <xf numFmtId="0" fontId="8" fillId="5" borderId="18" xfId="0" applyFont="1" applyFill="1" applyBorder="1"/>
    <xf numFmtId="165" fontId="1" fillId="0" borderId="27" xfId="1" applyFont="1" applyFill="1" applyBorder="1" applyAlignment="1" applyProtection="1">
      <alignment horizontal="right" vertical="center"/>
    </xf>
    <xf numFmtId="165" fontId="1" fillId="0" borderId="23" xfId="1" applyFont="1" applyFill="1" applyBorder="1" applyAlignment="1" applyProtection="1">
      <alignment horizontal="right" vertical="center"/>
    </xf>
    <xf numFmtId="165" fontId="1" fillId="0" borderId="30" xfId="1" applyFont="1" applyFill="1" applyBorder="1" applyAlignment="1" applyProtection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vertical="center"/>
    </xf>
    <xf numFmtId="165" fontId="1" fillId="0" borderId="0" xfId="1" applyFont="1" applyFill="1" applyBorder="1" applyAlignment="1" applyProtection="1">
      <alignment horizontal="right" vertical="center"/>
    </xf>
    <xf numFmtId="0" fontId="1" fillId="0" borderId="22" xfId="0" applyFont="1" applyBorder="1"/>
    <xf numFmtId="165" fontId="1" fillId="0" borderId="0" xfId="1" applyFont="1" applyBorder="1" applyAlignment="1">
      <alignment horizontal="right" vertical="center"/>
    </xf>
    <xf numFmtId="0" fontId="8" fillId="5" borderId="0" xfId="0" applyFont="1" applyFill="1" applyBorder="1" applyAlignment="1">
      <alignment horizontal="center"/>
    </xf>
    <xf numFmtId="0" fontId="8" fillId="0" borderId="18" xfId="0" applyFont="1" applyBorder="1"/>
    <xf numFmtId="0" fontId="8" fillId="0" borderId="0" xfId="0" applyFont="1" applyBorder="1" applyAlignment="1">
      <alignment horizontal="center"/>
    </xf>
    <xf numFmtId="165" fontId="8" fillId="0" borderId="27" xfId="1" applyFont="1" applyFill="1" applyBorder="1" applyAlignment="1" applyProtection="1">
      <alignment horizontal="right" vertical="center"/>
    </xf>
    <xf numFmtId="0" fontId="8" fillId="0" borderId="22" xfId="0" applyFont="1" applyBorder="1"/>
    <xf numFmtId="0" fontId="8" fillId="0" borderId="22" xfId="0" applyFont="1" applyBorder="1" applyAlignment="1">
      <alignment horizontal="center"/>
    </xf>
    <xf numFmtId="165" fontId="8" fillId="0" borderId="22" xfId="1" applyFont="1" applyFill="1" applyBorder="1" applyAlignment="1" applyProtection="1">
      <alignment horizontal="right" vertical="center"/>
    </xf>
    <xf numFmtId="0" fontId="8" fillId="5" borderId="18" xfId="0" applyFont="1" applyFill="1" applyBorder="1" applyAlignment="1">
      <alignment horizont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165" fontId="8" fillId="0" borderId="33" xfId="1" applyFont="1" applyFill="1" applyBorder="1" applyAlignment="1" applyProtection="1">
      <alignment horizontal="right" vertical="center"/>
    </xf>
    <xf numFmtId="0" fontId="1" fillId="0" borderId="18" xfId="0" applyFont="1" applyBorder="1" applyAlignment="1">
      <alignment horizontal="left" vertical="center"/>
    </xf>
    <xf numFmtId="0" fontId="8" fillId="6" borderId="34" xfId="0" applyFont="1" applyFill="1" applyBorder="1" applyAlignment="1">
      <alignment wrapText="1"/>
    </xf>
    <xf numFmtId="0" fontId="8" fillId="6" borderId="35" xfId="0" applyFont="1" applyFill="1" applyBorder="1" applyAlignment="1">
      <alignment horizontal="center"/>
    </xf>
    <xf numFmtId="165" fontId="8" fillId="6" borderId="36" xfId="1" applyFont="1" applyFill="1" applyBorder="1" applyAlignment="1" applyProtection="1">
      <alignment horizontal="right" vertical="center"/>
    </xf>
    <xf numFmtId="0" fontId="8" fillId="6" borderId="27" xfId="0" applyFont="1" applyFill="1" applyBorder="1"/>
    <xf numFmtId="165" fontId="8" fillId="6" borderId="27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 vertical="center"/>
    </xf>
    <xf numFmtId="0" fontId="8" fillId="6" borderId="18" xfId="0" applyFont="1" applyFill="1" applyBorder="1"/>
    <xf numFmtId="0" fontId="8" fillId="6" borderId="18" xfId="0" applyFont="1" applyFill="1" applyBorder="1" applyAlignment="1">
      <alignment horizont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0" borderId="27" xfId="1" applyFont="1" applyFill="1" applyBorder="1" applyAlignment="1" applyProtection="1">
      <alignment horizontal="right"/>
    </xf>
    <xf numFmtId="0" fontId="1" fillId="0" borderId="27" xfId="0" applyFont="1" applyBorder="1"/>
    <xf numFmtId="165" fontId="8" fillId="0" borderId="37" xfId="1" applyFont="1" applyFill="1" applyBorder="1" applyAlignment="1" applyProtection="1">
      <alignment horizontal="right"/>
    </xf>
    <xf numFmtId="165" fontId="1" fillId="0" borderId="38" xfId="1" applyFont="1" applyFill="1" applyBorder="1" applyAlignment="1" applyProtection="1">
      <alignment horizontal="right"/>
    </xf>
    <xf numFmtId="0" fontId="8" fillId="0" borderId="38" xfId="0" applyFont="1" applyBorder="1" applyAlignment="1">
      <alignment vertical="center" wrapText="1"/>
    </xf>
    <xf numFmtId="165" fontId="8" fillId="0" borderId="39" xfId="1" applyFont="1" applyFill="1" applyBorder="1" applyAlignment="1" applyProtection="1">
      <alignment horizontal="center"/>
    </xf>
    <xf numFmtId="165" fontId="8" fillId="0" borderId="40" xfId="1" applyFont="1" applyFill="1" applyBorder="1" applyAlignment="1" applyProtection="1">
      <alignment horizontal="right"/>
    </xf>
    <xf numFmtId="167" fontId="8" fillId="0" borderId="41" xfId="1" applyNumberFormat="1" applyFont="1" applyFill="1" applyBorder="1" applyAlignment="1" applyProtection="1"/>
    <xf numFmtId="167" fontId="8" fillId="0" borderId="42" xfId="1" applyNumberFormat="1" applyFont="1" applyFill="1" applyBorder="1" applyAlignment="1" applyProtection="1">
      <alignment horizontal="right" indent="1"/>
    </xf>
    <xf numFmtId="165" fontId="8" fillId="0" borderId="38" xfId="1" applyFont="1" applyFill="1" applyBorder="1" applyAlignment="1" applyProtection="1">
      <alignment horizontal="right"/>
    </xf>
    <xf numFmtId="165" fontId="1" fillId="0" borderId="43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44" xfId="1" applyFont="1" applyFill="1" applyBorder="1" applyAlignment="1" applyProtection="1">
      <alignment horizontal="right" vertical="center"/>
    </xf>
    <xf numFmtId="4" fontId="1" fillId="0" borderId="44" xfId="1" applyNumberFormat="1" applyFont="1" applyFill="1" applyBorder="1" applyAlignment="1" applyProtection="1">
      <alignment horizontal="right" vertical="center"/>
    </xf>
    <xf numFmtId="165" fontId="8" fillId="6" borderId="45" xfId="1" applyFont="1" applyFill="1" applyBorder="1" applyAlignment="1" applyProtection="1">
      <alignment horizontal="right" vertical="center"/>
    </xf>
    <xf numFmtId="165" fontId="8" fillId="6" borderId="8" xfId="1" applyFont="1" applyFill="1" applyBorder="1" applyAlignment="1" applyProtection="1">
      <alignment horizontal="right" vertical="center"/>
    </xf>
    <xf numFmtId="165" fontId="8" fillId="6" borderId="11" xfId="1" applyFont="1" applyFill="1" applyBorder="1" applyAlignment="1" applyProtection="1">
      <alignment horizontal="right" vertical="center"/>
    </xf>
    <xf numFmtId="165" fontId="1" fillId="0" borderId="18" xfId="1" applyFont="1" applyBorder="1" applyAlignment="1">
      <alignment horizontal="right" vertical="center"/>
    </xf>
    <xf numFmtId="166" fontId="19" fillId="0" borderId="46" xfId="0" applyNumberFormat="1" applyFont="1" applyBorder="1" applyAlignment="1">
      <alignment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47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48" xfId="1" applyFont="1" applyFill="1" applyBorder="1" applyAlignment="1" applyProtection="1">
      <alignment horizontal="right" vertical="center"/>
    </xf>
    <xf numFmtId="165" fontId="8" fillId="6" borderId="49" xfId="1" applyFont="1" applyFill="1" applyBorder="1" applyAlignment="1" applyProtection="1">
      <alignment horizontal="right" vertical="center"/>
    </xf>
    <xf numFmtId="4" fontId="8" fillId="6" borderId="15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/>
    </xf>
    <xf numFmtId="165" fontId="1" fillId="0" borderId="50" xfId="1" applyFont="1" applyFill="1" applyBorder="1" applyAlignment="1" applyProtection="1">
      <alignment horizontal="right"/>
    </xf>
    <xf numFmtId="165" fontId="1" fillId="0" borderId="13" xfId="1" applyFont="1" applyFill="1" applyBorder="1" applyAlignment="1" applyProtection="1">
      <alignment horizontal="right" vertical="center"/>
    </xf>
    <xf numFmtId="43" fontId="1" fillId="0" borderId="0" xfId="1" applyNumberFormat="1" applyFont="1" applyFill="1" applyBorder="1" applyAlignment="1" applyProtection="1">
      <alignment horizontal="right" vertical="center"/>
    </xf>
    <xf numFmtId="168" fontId="1" fillId="0" borderId="7" xfId="1" applyNumberFormat="1" applyFont="1" applyFill="1" applyBorder="1" applyAlignment="1" applyProtection="1">
      <alignment horizontal="right"/>
    </xf>
    <xf numFmtId="165" fontId="1" fillId="0" borderId="50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8" fillId="0" borderId="50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Border="1" applyAlignment="1" applyProtection="1">
      <alignment horizontal="right" vertical="center"/>
    </xf>
    <xf numFmtId="168" fontId="1" fillId="0" borderId="15" xfId="1" applyNumberFormat="1" applyFont="1" applyFill="1" applyBorder="1" applyAlignment="1" applyProtection="1">
      <alignment horizontal="right" vertical="center"/>
    </xf>
    <xf numFmtId="168" fontId="1" fillId="0" borderId="50" xfId="1" applyNumberFormat="1" applyFont="1" applyFill="1" applyBorder="1" applyAlignment="1" applyProtection="1">
      <alignment horizontal="right"/>
    </xf>
    <xf numFmtId="165" fontId="1" fillId="0" borderId="0" xfId="1" applyNumberFormat="1" applyFont="1"/>
    <xf numFmtId="165" fontId="1" fillId="0" borderId="18" xfId="1" applyNumberFormat="1" applyFont="1" applyBorder="1"/>
    <xf numFmtId="165" fontId="8" fillId="0" borderId="50" xfId="1" applyFont="1" applyFill="1" applyBorder="1" applyAlignment="1" applyProtection="1"/>
    <xf numFmtId="2" fontId="1" fillId="0" borderId="18" xfId="1" applyNumberFormat="1" applyFont="1" applyFill="1" applyBorder="1" applyAlignment="1" applyProtection="1">
      <alignment horizontal="right" vertical="center" indent="2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23" fillId="0" borderId="9" xfId="1" applyFont="1" applyBorder="1"/>
    <xf numFmtId="2" fontId="8" fillId="5" borderId="7" xfId="1" applyNumberFormat="1" applyFont="1" applyFill="1" applyBorder="1" applyAlignment="1" applyProtection="1">
      <alignment horizontal="right" vertical="center" indent="2"/>
    </xf>
    <xf numFmtId="2" fontId="8" fillId="6" borderId="57" xfId="1" applyNumberFormat="1" applyFont="1" applyFill="1" applyBorder="1" applyAlignment="1" applyProtection="1">
      <alignment horizontal="right" vertical="center" indent="2"/>
    </xf>
    <xf numFmtId="165" fontId="8" fillId="0" borderId="15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right"/>
    </xf>
    <xf numFmtId="165" fontId="24" fillId="0" borderId="58" xfId="1" applyFont="1" applyFill="1" applyBorder="1" applyAlignment="1" applyProtection="1">
      <alignment horizontal="right" vertical="center"/>
    </xf>
    <xf numFmtId="165" fontId="24" fillId="0" borderId="58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7" xfId="1" applyNumberFormat="1" applyFont="1" applyFill="1" applyBorder="1" applyAlignment="1" applyProtection="1">
      <alignment horizontal="right"/>
    </xf>
    <xf numFmtId="165" fontId="1" fillId="0" borderId="3" xfId="1" applyNumberFormat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4" fillId="5" borderId="21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9" xfId="2" applyNumberFormat="1" applyFont="1" applyFill="1" applyBorder="1" applyAlignment="1" applyProtection="1">
      <alignment horizontal="right" vertical="center"/>
    </xf>
    <xf numFmtId="165" fontId="8" fillId="0" borderId="59" xfId="1" applyFont="1" applyFill="1" applyBorder="1" applyAlignment="1" applyProtection="1">
      <alignment horizontal="right" vertical="center"/>
    </xf>
    <xf numFmtId="165" fontId="8" fillId="6" borderId="60" xfId="1" applyFont="1" applyFill="1" applyBorder="1" applyAlignment="1" applyProtection="1">
      <alignment horizontal="center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  <xf numFmtId="2" fontId="8" fillId="6" borderId="40" xfId="1" applyNumberFormat="1" applyFont="1" applyFill="1" applyBorder="1" applyAlignment="1" applyProtection="1">
      <alignment horizontal="right" vertical="center" indent="2"/>
    </xf>
    <xf numFmtId="2" fontId="8" fillId="6" borderId="32" xfId="1" applyNumberFormat="1" applyFont="1" applyFill="1" applyBorder="1" applyAlignment="1" applyProtection="1">
      <alignment horizontal="right" vertical="center" indent="2"/>
    </xf>
    <xf numFmtId="0" fontId="7" fillId="4" borderId="2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7" fontId="7" fillId="3" borderId="52" xfId="0" quotePrefix="1" applyNumberFormat="1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17" fontId="7" fillId="3" borderId="54" xfId="0" quotePrefix="1" applyNumberFormat="1" applyFont="1" applyFill="1" applyBorder="1" applyAlignment="1">
      <alignment horizontal="center" vertical="center"/>
    </xf>
    <xf numFmtId="17" fontId="7" fillId="3" borderId="55" xfId="0" quotePrefix="1" applyNumberFormat="1" applyFont="1" applyFill="1" applyBorder="1" applyAlignment="1">
      <alignment horizontal="center" vertical="center"/>
    </xf>
    <xf numFmtId="17" fontId="7" fillId="3" borderId="47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169" fontId="24" fillId="0" borderId="58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50" zoomScaleNormal="75" zoomScaleSheetLayoutView="50"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M33" sqref="M33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19" t="s">
        <v>0</v>
      </c>
      <c r="B2" s="219"/>
      <c r="C2" s="219"/>
      <c r="D2" s="219"/>
      <c r="E2" s="219"/>
      <c r="F2" s="219"/>
      <c r="G2" s="219"/>
      <c r="H2" s="219"/>
      <c r="I2" s="219"/>
    </row>
    <row r="3" spans="1:15" s="1" customFormat="1" ht="27.75">
      <c r="A3" s="220" t="s">
        <v>62</v>
      </c>
      <c r="B3" s="220"/>
      <c r="C3" s="220"/>
      <c r="D3" s="220"/>
      <c r="E3" s="220"/>
      <c r="F3" s="220"/>
      <c r="G3" s="220"/>
      <c r="H3" s="220"/>
      <c r="I3" s="220"/>
    </row>
    <row r="4" spans="1:15" s="1" customFormat="1">
      <c r="A4" s="7"/>
      <c r="B4" s="8"/>
      <c r="C4" s="83"/>
      <c r="D4" s="83"/>
      <c r="E4" s="83"/>
      <c r="F4" s="83">
        <v>1000</v>
      </c>
      <c r="H4" s="9"/>
      <c r="I4" s="9"/>
    </row>
    <row r="5" spans="1:15" s="1" customFormat="1" ht="24" customHeight="1">
      <c r="A5" s="221" t="s">
        <v>1</v>
      </c>
      <c r="B5" s="225" t="s">
        <v>2</v>
      </c>
      <c r="C5" s="208" t="s">
        <v>61</v>
      </c>
      <c r="D5" s="209"/>
      <c r="E5" s="208" t="s">
        <v>63</v>
      </c>
      <c r="F5" s="212"/>
      <c r="G5" s="215" t="s">
        <v>3</v>
      </c>
      <c r="H5" s="216"/>
      <c r="I5" s="204" t="s">
        <v>4</v>
      </c>
    </row>
    <row r="6" spans="1:15" s="1" customFormat="1">
      <c r="A6" s="222"/>
      <c r="B6" s="226"/>
      <c r="C6" s="210"/>
      <c r="D6" s="211"/>
      <c r="E6" s="213"/>
      <c r="F6" s="214"/>
      <c r="G6" s="217"/>
      <c r="H6" s="218"/>
      <c r="I6" s="205"/>
    </row>
    <row r="7" spans="1:15" s="1" customFormat="1">
      <c r="A7" s="223"/>
      <c r="B7" s="226"/>
      <c r="C7" s="228" t="s">
        <v>5</v>
      </c>
      <c r="D7" s="228" t="s">
        <v>6</v>
      </c>
      <c r="E7" s="228" t="s">
        <v>5</v>
      </c>
      <c r="F7" s="228" t="s">
        <v>6</v>
      </c>
      <c r="G7" s="228" t="s">
        <v>5</v>
      </c>
      <c r="H7" s="228" t="s">
        <v>7</v>
      </c>
      <c r="I7" s="205"/>
    </row>
    <row r="8" spans="1:15" s="1" customFormat="1">
      <c r="A8" s="223"/>
      <c r="B8" s="226"/>
      <c r="C8" s="229"/>
      <c r="D8" s="229"/>
      <c r="E8" s="229"/>
      <c r="F8" s="229"/>
      <c r="G8" s="229"/>
      <c r="H8" s="229"/>
      <c r="I8" s="206"/>
    </row>
    <row r="9" spans="1:15" s="1" customFormat="1" ht="93.75" customHeight="1">
      <c r="A9" s="224"/>
      <c r="B9" s="227"/>
      <c r="C9" s="230"/>
      <c r="D9" s="230"/>
      <c r="E9" s="230"/>
      <c r="F9" s="229"/>
      <c r="G9" s="229"/>
      <c r="H9" s="230"/>
      <c r="I9" s="207"/>
    </row>
    <row r="10" spans="1:15" s="1" customFormat="1">
      <c r="A10" s="96"/>
      <c r="B10" s="97"/>
      <c r="C10" s="98"/>
      <c r="D10" s="99"/>
      <c r="E10" s="167"/>
      <c r="F10" s="168"/>
      <c r="G10" s="180"/>
      <c r="H10" s="100"/>
      <c r="I10" s="101"/>
    </row>
    <row r="11" spans="1:15" s="1" customFormat="1" ht="22.5" customHeight="1">
      <c r="A11" s="10" t="s">
        <v>50</v>
      </c>
      <c r="B11" s="102" t="s">
        <v>8</v>
      </c>
      <c r="C11" s="79">
        <v>939.91293500000006</v>
      </c>
      <c r="D11" s="79">
        <v>3867.0179459999999</v>
      </c>
      <c r="E11" s="193">
        <v>196.6052358</v>
      </c>
      <c r="F11" s="193">
        <v>849.88337100000001</v>
      </c>
      <c r="G11" s="181">
        <f>((E11-C11)/C11)*100</f>
        <v>-79.082611965543393</v>
      </c>
      <c r="H11" s="181">
        <f>((F11-D11)/D11)*100</f>
        <v>-78.022254283068179</v>
      </c>
      <c r="I11" s="191">
        <f>(F11/$F$70)*100</f>
        <v>1.9584470287395319</v>
      </c>
      <c r="J11" s="71"/>
      <c r="M11" s="73"/>
      <c r="N11" s="73"/>
      <c r="O11" s="73"/>
    </row>
    <row r="12" spans="1:15" s="1" customFormat="1">
      <c r="A12" s="10" t="s">
        <v>9</v>
      </c>
      <c r="B12" s="102" t="s">
        <v>8</v>
      </c>
      <c r="C12" s="79">
        <v>140.24508499999999</v>
      </c>
      <c r="D12" s="79">
        <v>597.65070100000003</v>
      </c>
      <c r="E12" s="193">
        <v>119.313976</v>
      </c>
      <c r="F12" s="193">
        <v>567.81981099999996</v>
      </c>
      <c r="G12" s="181">
        <f t="shared" ref="G12:G15" si="0">((E12-C12)/C12)*100</f>
        <v>-14.924664917847204</v>
      </c>
      <c r="H12" s="181">
        <f t="shared" ref="H12:H15" si="1">((F12-D12)/D12)*100</f>
        <v>-4.9913586565006076</v>
      </c>
      <c r="I12" s="191">
        <f t="shared" ref="I12:I17" si="2">(F12/$F$70)*100</f>
        <v>1.30846779647415</v>
      </c>
      <c r="J12" s="71"/>
      <c r="M12" s="73"/>
      <c r="N12" s="73"/>
    </row>
    <row r="13" spans="1:15" s="1" customFormat="1">
      <c r="A13" s="10" t="s">
        <v>10</v>
      </c>
      <c r="B13" s="102" t="s">
        <v>8</v>
      </c>
      <c r="C13" s="79">
        <v>1020.2500128788929</v>
      </c>
      <c r="D13" s="79">
        <v>5085.572784</v>
      </c>
      <c r="E13" s="193">
        <v>1518.5674724686587</v>
      </c>
      <c r="F13" s="193">
        <v>6470.9567740000002</v>
      </c>
      <c r="G13" s="181">
        <f t="shared" si="0"/>
        <v>48.842681038899208</v>
      </c>
      <c r="H13" s="181">
        <f t="shared" si="1"/>
        <v>27.241454381670298</v>
      </c>
      <c r="I13" s="191">
        <f t="shared" si="2"/>
        <v>14.9114884460332</v>
      </c>
      <c r="J13" s="71"/>
      <c r="M13" s="73"/>
      <c r="N13" s="73"/>
    </row>
    <row r="14" spans="1:15" s="1" customFormat="1">
      <c r="A14" s="182" t="s">
        <v>11</v>
      </c>
      <c r="B14" s="183" t="s">
        <v>8</v>
      </c>
      <c r="C14" s="79">
        <v>321.70811896401023</v>
      </c>
      <c r="D14" s="79">
        <v>1487.883959</v>
      </c>
      <c r="E14" s="193">
        <v>14454.460657922806</v>
      </c>
      <c r="F14" s="193">
        <v>1854.2331710000001</v>
      </c>
      <c r="G14" s="181">
        <f t="shared" si="0"/>
        <v>4393.035707171518</v>
      </c>
      <c r="H14" s="181">
        <f t="shared" si="1"/>
        <v>24.622162890056405</v>
      </c>
      <c r="I14" s="191">
        <f t="shared" si="2"/>
        <v>4.2728420960424121</v>
      </c>
      <c r="J14" s="71"/>
      <c r="M14" s="73"/>
      <c r="N14" s="73"/>
    </row>
    <row r="15" spans="1:15" s="1" customFormat="1">
      <c r="A15" s="10" t="s">
        <v>12</v>
      </c>
      <c r="B15" s="102" t="s">
        <v>8</v>
      </c>
      <c r="C15" s="79">
        <v>9.5394799999999993</v>
      </c>
      <c r="D15" s="79">
        <v>0.18374199999999999</v>
      </c>
      <c r="E15" s="193">
        <v>0.21049000000000001</v>
      </c>
      <c r="F15" s="193">
        <v>0.113769</v>
      </c>
      <c r="G15" s="181">
        <f t="shared" si="0"/>
        <v>-97.793485598795741</v>
      </c>
      <c r="H15" s="181">
        <f t="shared" si="1"/>
        <v>-38.082202218327872</v>
      </c>
      <c r="I15" s="191">
        <f t="shared" si="2"/>
        <v>2.6216604256005355E-4</v>
      </c>
      <c r="J15" s="72"/>
      <c r="M15" s="73"/>
      <c r="N15" s="73"/>
    </row>
    <row r="16" spans="1:15" s="1" customFormat="1">
      <c r="A16" s="10"/>
      <c r="B16" s="91"/>
      <c r="C16" s="93"/>
      <c r="D16" s="79"/>
      <c r="E16" s="80"/>
      <c r="F16" s="80"/>
      <c r="G16" s="181"/>
      <c r="H16" s="94"/>
      <c r="I16" s="88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f>SUM(C11:C15)</f>
        <v>2431.6556318429034</v>
      </c>
      <c r="D17" s="46">
        <f>SUM(D11:D15)</f>
        <v>11038.309132</v>
      </c>
      <c r="E17" s="46">
        <f>SUM(E11:E15)</f>
        <v>16289.157832191464</v>
      </c>
      <c r="F17" s="46">
        <f>SUM(F11:F15)</f>
        <v>9743.0068960000008</v>
      </c>
      <c r="G17" s="185">
        <f t="shared" ref="G17:H17" si="3">((E17-C17)/C17)*100</f>
        <v>569.87930440817547</v>
      </c>
      <c r="H17" s="185">
        <f t="shared" si="3"/>
        <v>-11.734607361601473</v>
      </c>
      <c r="I17" s="89">
        <f t="shared" si="2"/>
        <v>22.451507533331856</v>
      </c>
    </row>
    <row r="18" spans="1:14" s="1" customFormat="1">
      <c r="A18" s="103"/>
      <c r="B18" s="104"/>
      <c r="C18" s="105"/>
      <c r="D18" s="160"/>
      <c r="E18" s="152"/>
      <c r="F18" s="171"/>
      <c r="G18" s="87"/>
      <c r="H18" s="87"/>
      <c r="I18" s="107"/>
    </row>
    <row r="19" spans="1:14" s="1" customFormat="1">
      <c r="A19" s="108"/>
      <c r="B19" s="11"/>
      <c r="C19" s="109"/>
      <c r="D19" s="161"/>
      <c r="E19" s="169"/>
      <c r="F19" s="172"/>
      <c r="G19" s="65"/>
      <c r="H19" s="65"/>
      <c r="I19" s="90"/>
    </row>
    <row r="20" spans="1:14" s="1" customFormat="1">
      <c r="A20" s="108" t="s">
        <v>14</v>
      </c>
      <c r="B20" s="91" t="s">
        <v>8</v>
      </c>
      <c r="C20" s="79">
        <v>578.51530768999987</v>
      </c>
      <c r="D20" s="80">
        <v>3246.2903350000001</v>
      </c>
      <c r="E20" s="178">
        <v>673.06057958999997</v>
      </c>
      <c r="F20" s="193">
        <v>4773.5946970000005</v>
      </c>
      <c r="G20" s="181">
        <f>((E20-C20)/C20)*100</f>
        <v>16.342743336821545</v>
      </c>
      <c r="H20" s="181">
        <f>((F20-D20)/D20)*100</f>
        <v>47.047682258524794</v>
      </c>
      <c r="I20" s="191">
        <f t="shared" ref="I20:I27" si="4">(F20/$F$70)*100</f>
        <v>11.000135630076278</v>
      </c>
      <c r="J20" s="74"/>
      <c r="M20" s="73"/>
      <c r="N20" s="73"/>
    </row>
    <row r="21" spans="1:14" s="1" customFormat="1">
      <c r="A21" s="108" t="s">
        <v>15</v>
      </c>
      <c r="B21" s="91" t="s">
        <v>8</v>
      </c>
      <c r="C21" s="79">
        <v>455.4956673584382</v>
      </c>
      <c r="D21" s="80">
        <v>2432.6836960000001</v>
      </c>
      <c r="E21" s="178">
        <v>562.30174710006736</v>
      </c>
      <c r="F21" s="193">
        <v>3143.1217419999998</v>
      </c>
      <c r="G21" s="181">
        <f>((E21-C21)/C21)*100</f>
        <v>23.4483195770074</v>
      </c>
      <c r="H21" s="181">
        <f>((F21-D21)/D21)*100</f>
        <v>29.203880766256418</v>
      </c>
      <c r="I21" s="191">
        <f t="shared" si="4"/>
        <v>7.2429202013255072</v>
      </c>
      <c r="J21" s="75"/>
      <c r="M21" s="73"/>
      <c r="N21" s="73"/>
    </row>
    <row r="22" spans="1:14" s="1" customFormat="1">
      <c r="A22" s="108" t="s">
        <v>16</v>
      </c>
      <c r="B22" s="11"/>
      <c r="C22" s="110"/>
      <c r="D22" s="80">
        <v>2135.9559180000001</v>
      </c>
      <c r="E22" s="170"/>
      <c r="F22" s="193">
        <v>2460.486735</v>
      </c>
      <c r="G22" s="181"/>
      <c r="H22" s="181">
        <f t="shared" ref="H22:H27" si="5">((F22-D22)/D22)*100</f>
        <v>15.193703871186345</v>
      </c>
      <c r="I22" s="191">
        <f t="shared" si="4"/>
        <v>5.6698755380328318</v>
      </c>
      <c r="J22" s="75"/>
      <c r="M22" s="73"/>
      <c r="N22" s="73"/>
    </row>
    <row r="23" spans="1:14" s="1" customFormat="1">
      <c r="A23" s="108" t="s">
        <v>17</v>
      </c>
      <c r="B23" s="11"/>
      <c r="C23" s="110"/>
      <c r="D23" s="80">
        <v>38.498339999999999</v>
      </c>
      <c r="E23" s="170"/>
      <c r="F23" s="193">
        <v>37.688904999999998</v>
      </c>
      <c r="G23" s="181"/>
      <c r="H23" s="181">
        <f t="shared" si="5"/>
        <v>-2.10251922550427</v>
      </c>
      <c r="I23" s="191">
        <f t="shared" si="4"/>
        <v>8.6849239004226253E-2</v>
      </c>
      <c r="J23" s="75"/>
      <c r="M23" s="73"/>
      <c r="N23" s="73"/>
    </row>
    <row r="24" spans="1:14" s="1" customFormat="1">
      <c r="A24" s="108" t="s">
        <v>18</v>
      </c>
      <c r="B24" s="11"/>
      <c r="C24" s="110"/>
      <c r="D24" s="80">
        <v>809.780934</v>
      </c>
      <c r="E24" s="170"/>
      <c r="F24" s="193">
        <v>1080.2293119999999</v>
      </c>
      <c r="G24" s="181"/>
      <c r="H24" s="181">
        <f t="shared" si="5"/>
        <v>33.39772111749916</v>
      </c>
      <c r="I24" s="191">
        <f t="shared" si="4"/>
        <v>2.4892496531076955</v>
      </c>
      <c r="J24" s="75"/>
      <c r="M24" s="73"/>
      <c r="N24" s="73"/>
    </row>
    <row r="25" spans="1:14" s="1" customFormat="1">
      <c r="A25" s="108" t="s">
        <v>19</v>
      </c>
      <c r="B25" s="11"/>
      <c r="C25" s="110"/>
      <c r="D25" s="80">
        <v>1890.084996</v>
      </c>
      <c r="E25" s="170"/>
      <c r="F25" s="193">
        <v>2166.2423760000001</v>
      </c>
      <c r="G25" s="181"/>
      <c r="H25" s="181">
        <f t="shared" si="5"/>
        <v>14.61084451675104</v>
      </c>
      <c r="I25" s="191">
        <f t="shared" si="4"/>
        <v>4.9918272195572397</v>
      </c>
      <c r="J25" s="76"/>
      <c r="M25" s="73"/>
      <c r="N25" s="73"/>
    </row>
    <row r="26" spans="1:14" s="1" customFormat="1">
      <c r="A26" s="108" t="s">
        <v>20</v>
      </c>
      <c r="B26" s="11"/>
      <c r="C26" s="110"/>
      <c r="D26" s="80">
        <v>1255.111015</v>
      </c>
      <c r="E26" s="170"/>
      <c r="F26" s="193">
        <v>1593.8310349999999</v>
      </c>
      <c r="G26" s="181"/>
      <c r="H26" s="181">
        <f t="shared" si="5"/>
        <v>26.987255784700448</v>
      </c>
      <c r="I26" s="191">
        <f t="shared" si="4"/>
        <v>3.6727788321541386</v>
      </c>
      <c r="J26" s="76"/>
      <c r="M26" s="73"/>
      <c r="N26" s="73"/>
    </row>
    <row r="27" spans="1:14" s="1" customFormat="1">
      <c r="A27" s="108" t="s">
        <v>21</v>
      </c>
      <c r="B27" s="11"/>
      <c r="C27" s="110"/>
      <c r="D27" s="80">
        <v>1126.5042659999999</v>
      </c>
      <c r="E27" s="170"/>
      <c r="F27" s="193">
        <v>1260.4245519999999</v>
      </c>
      <c r="G27" s="181"/>
      <c r="H27" s="181">
        <f t="shared" si="5"/>
        <v>11.888129503097687</v>
      </c>
      <c r="I27" s="191">
        <f t="shared" si="4"/>
        <v>2.9044864307796363</v>
      </c>
      <c r="J27" s="76"/>
      <c r="M27" s="73"/>
      <c r="N27" s="73"/>
    </row>
    <row r="28" spans="1:14" s="1" customFormat="1">
      <c r="A28" s="108"/>
      <c r="B28" s="11"/>
      <c r="C28" s="111"/>
      <c r="D28" s="161"/>
      <c r="E28" s="118"/>
      <c r="F28" s="194"/>
      <c r="G28" s="65"/>
      <c r="H28" s="65"/>
      <c r="I28" s="90"/>
      <c r="J28" s="76"/>
      <c r="M28" s="73"/>
      <c r="N28" s="73"/>
    </row>
    <row r="29" spans="1:14" s="1" customFormat="1">
      <c r="A29" s="112" t="s">
        <v>13</v>
      </c>
      <c r="B29" s="41" t="s">
        <v>8</v>
      </c>
      <c r="C29" s="46">
        <f>SUM(C20:C21)</f>
        <v>1034.010975048438</v>
      </c>
      <c r="D29" s="46">
        <f>SUM(D20:D27)</f>
        <v>12934.9095</v>
      </c>
      <c r="E29" s="46">
        <f>SUM(E20:E27)</f>
        <v>1235.3623266900672</v>
      </c>
      <c r="F29" s="46">
        <f>SUM(F20:F27)</f>
        <v>16515.619353999999</v>
      </c>
      <c r="G29" s="185">
        <f t="shared" ref="G29" si="6">((E29-C29)/C29)*100</f>
        <v>19.472844727996911</v>
      </c>
      <c r="H29" s="185">
        <f t="shared" ref="H29" si="7">((F29-D29)/D29)*100</f>
        <v>27.682527303341388</v>
      </c>
      <c r="I29" s="89">
        <f t="shared" ref="I29" si="8">(F29/$F$70)*100</f>
        <v>38.058122744037554</v>
      </c>
      <c r="J29" s="77"/>
      <c r="M29" s="73"/>
      <c r="N29" s="73"/>
    </row>
    <row r="30" spans="1:14" s="1" customFormat="1">
      <c r="A30" s="108"/>
      <c r="B30" s="11"/>
      <c r="C30" s="113"/>
      <c r="D30" s="161"/>
      <c r="E30" s="153"/>
      <c r="F30" s="192"/>
      <c r="G30" s="87"/>
      <c r="H30" s="87"/>
      <c r="I30" s="107"/>
      <c r="J30" s="78"/>
      <c r="M30" s="73"/>
      <c r="N30" s="73"/>
    </row>
    <row r="31" spans="1:14" s="1" customFormat="1">
      <c r="A31" s="96"/>
      <c r="B31" s="97"/>
      <c r="C31" s="114"/>
      <c r="D31" s="115"/>
      <c r="E31" s="173"/>
      <c r="F31" s="172"/>
      <c r="G31" s="65"/>
      <c r="H31" s="65"/>
      <c r="I31" s="90"/>
    </row>
    <row r="32" spans="1:14" s="1" customFormat="1">
      <c r="A32" s="108" t="s">
        <v>22</v>
      </c>
      <c r="B32" s="116" t="s">
        <v>23</v>
      </c>
      <c r="C32" s="79">
        <v>285.57228999999995</v>
      </c>
      <c r="D32" s="80">
        <v>70.538679999999999</v>
      </c>
      <c r="E32" s="178">
        <v>41.242124847999996</v>
      </c>
      <c r="F32" s="179">
        <v>32.093598999999998</v>
      </c>
      <c r="G32" s="181">
        <f>((E32-C32)/C32)*100</f>
        <v>-85.558078885034675</v>
      </c>
      <c r="H32" s="181">
        <f>((F32-D32)/D32)*100</f>
        <v>-54.502127059933649</v>
      </c>
      <c r="I32" s="191">
        <f t="shared" ref="I32:I42" si="9">(F32/$F$70)*100</f>
        <v>7.3955575256346565E-2</v>
      </c>
      <c r="M32" s="73"/>
      <c r="N32" s="73"/>
    </row>
    <row r="33" spans="1:14" s="1" customFormat="1">
      <c r="A33" s="108" t="s">
        <v>24</v>
      </c>
      <c r="B33" s="116" t="s">
        <v>23</v>
      </c>
      <c r="C33" s="79">
        <v>218.62537870000003</v>
      </c>
      <c r="D33" s="80">
        <v>432.497455</v>
      </c>
      <c r="E33" s="178">
        <v>281.33508803300003</v>
      </c>
      <c r="F33" s="179">
        <v>506.95523700000001</v>
      </c>
      <c r="G33" s="181">
        <f t="shared" ref="G33:G37" si="10">((E33-C33)/C33)*100</f>
        <v>28.683636687509601</v>
      </c>
      <c r="H33" s="181">
        <f t="shared" ref="H33:H42" si="11">((F33-D33)/D33)*100</f>
        <v>17.215773443106158</v>
      </c>
      <c r="I33" s="191">
        <f t="shared" si="9"/>
        <v>1.1682132060524753</v>
      </c>
      <c r="M33" s="73"/>
      <c r="N33" s="73"/>
    </row>
    <row r="34" spans="1:14" s="1" customFormat="1">
      <c r="A34" s="108" t="s">
        <v>25</v>
      </c>
      <c r="B34" s="116" t="s">
        <v>23</v>
      </c>
      <c r="C34" s="79">
        <v>149.50651780000001</v>
      </c>
      <c r="D34" s="80">
        <v>156.78680700000001</v>
      </c>
      <c r="E34" s="178">
        <v>178.2426968716</v>
      </c>
      <c r="F34" s="179">
        <v>210.74401499999999</v>
      </c>
      <c r="G34" s="181">
        <f t="shared" si="10"/>
        <v>19.220686492104218</v>
      </c>
      <c r="H34" s="181">
        <f t="shared" si="11"/>
        <v>34.414380286473964</v>
      </c>
      <c r="I34" s="191">
        <f t="shared" si="9"/>
        <v>0.48563250451147999</v>
      </c>
      <c r="M34" s="73"/>
      <c r="N34" s="73"/>
    </row>
    <row r="35" spans="1:14" s="1" customFormat="1">
      <c r="A35" s="108" t="s">
        <v>26</v>
      </c>
      <c r="B35" s="116" t="s">
        <v>23</v>
      </c>
      <c r="C35" s="79">
        <v>825.83799513000008</v>
      </c>
      <c r="D35" s="80">
        <v>1129.5864790000001</v>
      </c>
      <c r="E35" s="178">
        <v>996.66827766189999</v>
      </c>
      <c r="F35" s="179">
        <v>1220.267345</v>
      </c>
      <c r="G35" s="181">
        <f t="shared" si="10"/>
        <v>20.685689389358807</v>
      </c>
      <c r="H35" s="181">
        <f t="shared" si="11"/>
        <v>8.0277931513732224</v>
      </c>
      <c r="I35" s="191">
        <f t="shared" si="9"/>
        <v>2.8119493069633519</v>
      </c>
      <c r="M35" s="73"/>
      <c r="N35" s="73"/>
    </row>
    <row r="36" spans="1:14" s="1" customFormat="1">
      <c r="A36" s="108" t="s">
        <v>27</v>
      </c>
      <c r="B36" s="116" t="s">
        <v>23</v>
      </c>
      <c r="C36" s="79">
        <v>32.966486280000005</v>
      </c>
      <c r="D36" s="80">
        <v>80.099605999999994</v>
      </c>
      <c r="E36" s="178">
        <v>49.457865660000003</v>
      </c>
      <c r="F36" s="179">
        <v>139.068591</v>
      </c>
      <c r="G36" s="181">
        <f t="shared" si="10"/>
        <v>50.02468033727007</v>
      </c>
      <c r="H36" s="181">
        <f t="shared" si="11"/>
        <v>73.619569364673282</v>
      </c>
      <c r="I36" s="191">
        <f t="shared" si="9"/>
        <v>0.32046569932822372</v>
      </c>
      <c r="M36" s="73"/>
      <c r="N36" s="73"/>
    </row>
    <row r="37" spans="1:14" s="1" customFormat="1">
      <c r="A37" s="108" t="s">
        <v>28</v>
      </c>
      <c r="B37" s="116" t="s">
        <v>23</v>
      </c>
      <c r="C37" s="79">
        <v>188.34816949000003</v>
      </c>
      <c r="D37" s="80">
        <v>222.72943900000001</v>
      </c>
      <c r="E37" s="178">
        <v>89.780984444400005</v>
      </c>
      <c r="F37" s="179">
        <v>225.79377299999999</v>
      </c>
      <c r="G37" s="181">
        <f t="shared" si="10"/>
        <v>-52.33243588854377</v>
      </c>
      <c r="H37" s="181">
        <f t="shared" si="11"/>
        <v>1.3758100472744303</v>
      </c>
      <c r="I37" s="191">
        <f t="shared" si="9"/>
        <v>0.52031273811067225</v>
      </c>
      <c r="M37" s="73"/>
      <c r="N37" s="73"/>
    </row>
    <row r="38" spans="1:14" s="1" customFormat="1">
      <c r="A38" s="117" t="s">
        <v>29</v>
      </c>
      <c r="B38" s="11"/>
      <c r="C38" s="58"/>
      <c r="D38" s="80">
        <v>115.172101</v>
      </c>
      <c r="E38" s="120"/>
      <c r="F38" s="179">
        <v>171.180769</v>
      </c>
      <c r="G38" s="181"/>
      <c r="H38" s="181">
        <f t="shared" si="11"/>
        <v>48.630412672596812</v>
      </c>
      <c r="I38" s="191">
        <f t="shared" si="9"/>
        <v>0.39446408750289358</v>
      </c>
      <c r="M38" s="73"/>
      <c r="N38" s="73"/>
    </row>
    <row r="39" spans="1:14" s="1" customFormat="1">
      <c r="A39" s="10" t="s">
        <v>30</v>
      </c>
      <c r="B39" s="11"/>
      <c r="C39" s="58"/>
      <c r="D39" s="80">
        <v>1015.538936</v>
      </c>
      <c r="E39" s="118"/>
      <c r="F39" s="179">
        <v>1267.133045</v>
      </c>
      <c r="G39" s="181"/>
      <c r="H39" s="181">
        <f t="shared" si="11"/>
        <v>24.774442424726491</v>
      </c>
      <c r="I39" s="191">
        <f t="shared" si="9"/>
        <v>2.9199452909379557</v>
      </c>
      <c r="M39" s="73"/>
      <c r="N39" s="73"/>
    </row>
    <row r="40" spans="1:14" s="1" customFormat="1">
      <c r="A40" s="10" t="s">
        <v>31</v>
      </c>
      <c r="B40" s="11"/>
      <c r="C40" s="58"/>
      <c r="D40" s="80">
        <v>1511.330784</v>
      </c>
      <c r="E40" s="120"/>
      <c r="F40" s="179">
        <v>1882.69748</v>
      </c>
      <c r="G40" s="181"/>
      <c r="H40" s="181">
        <f t="shared" si="11"/>
        <v>24.572165136285616</v>
      </c>
      <c r="I40" s="191">
        <f t="shared" si="9"/>
        <v>4.3384344388136107</v>
      </c>
      <c r="M40" s="73"/>
      <c r="N40" s="73"/>
    </row>
    <row r="41" spans="1:14" s="1" customFormat="1">
      <c r="A41" s="12" t="s">
        <v>32</v>
      </c>
      <c r="B41" s="11"/>
      <c r="C41" s="58"/>
      <c r="D41" s="80">
        <v>251.083213</v>
      </c>
      <c r="E41" s="120"/>
      <c r="F41" s="179">
        <v>381.91895399999999</v>
      </c>
      <c r="G41" s="181"/>
      <c r="H41" s="181">
        <f t="shared" si="11"/>
        <v>52.108517903982687</v>
      </c>
      <c r="I41" s="191">
        <f t="shared" si="9"/>
        <v>0.88008315752845812</v>
      </c>
      <c r="M41" s="73"/>
      <c r="N41" s="73"/>
    </row>
    <row r="42" spans="1:14" s="1" customFormat="1">
      <c r="A42" s="12" t="s">
        <v>31</v>
      </c>
      <c r="B42" s="11"/>
      <c r="C42" s="58"/>
      <c r="D42" s="80">
        <v>1260.2475710000001</v>
      </c>
      <c r="E42" s="120"/>
      <c r="F42" s="179">
        <v>1500.7785260000001</v>
      </c>
      <c r="G42" s="181"/>
      <c r="H42" s="181">
        <f t="shared" si="11"/>
        <v>19.086008220522881</v>
      </c>
      <c r="I42" s="191">
        <f t="shared" si="9"/>
        <v>3.4583512812851525</v>
      </c>
      <c r="M42" s="73"/>
      <c r="N42" s="73"/>
    </row>
    <row r="43" spans="1:14" s="1" customFormat="1">
      <c r="A43" s="10"/>
      <c r="B43" s="11"/>
      <c r="C43" s="55"/>
      <c r="D43" s="67"/>
      <c r="E43" s="118"/>
      <c r="F43" s="111"/>
      <c r="G43" s="65"/>
      <c r="H43" s="65"/>
      <c r="I43" s="88"/>
      <c r="M43" s="73"/>
      <c r="N43" s="73"/>
    </row>
    <row r="44" spans="1:14" s="1" customFormat="1">
      <c r="A44" s="40" t="s">
        <v>13</v>
      </c>
      <c r="B44" s="41"/>
      <c r="C44" s="57">
        <f>SUM(C32:C40)</f>
        <v>1700.8568374000001</v>
      </c>
      <c r="D44" s="57">
        <f>SUM(D32:D40)</f>
        <v>4734.2802870000005</v>
      </c>
      <c r="E44" s="46">
        <f>SUM(E32:E37)</f>
        <v>1636.7270375189</v>
      </c>
      <c r="F44" s="46">
        <f>SUM(F32:F40)</f>
        <v>5655.9338539999999</v>
      </c>
      <c r="G44" s="185">
        <f t="shared" ref="G44" si="12">((E44-C44)/C44)*100</f>
        <v>-3.770440784371456</v>
      </c>
      <c r="H44" s="185">
        <f t="shared" ref="H44" si="13">((F44-D44)/D44)*100</f>
        <v>19.467659520092102</v>
      </c>
      <c r="I44" s="89">
        <f t="shared" ref="I44" si="14">(F44/$F$70)*100</f>
        <v>13.033372847477009</v>
      </c>
      <c r="M44" s="73"/>
      <c r="N44" s="73"/>
    </row>
    <row r="45" spans="1:14" s="1" customFormat="1">
      <c r="A45" s="103"/>
      <c r="B45" s="104"/>
      <c r="C45" s="55"/>
      <c r="D45" s="162"/>
      <c r="E45" s="56"/>
      <c r="F45" s="171"/>
      <c r="G45" s="87"/>
      <c r="H45" s="87"/>
      <c r="I45" s="107"/>
      <c r="M45" s="73"/>
      <c r="N45" s="73"/>
    </row>
    <row r="46" spans="1:14" s="1" customFormat="1">
      <c r="A46" s="119"/>
      <c r="B46" s="13"/>
      <c r="C46" s="109"/>
      <c r="D46" s="69"/>
      <c r="E46" s="169"/>
      <c r="F46" s="172"/>
      <c r="G46" s="65"/>
      <c r="H46" s="65"/>
      <c r="I46" s="90"/>
    </row>
    <row r="47" spans="1:14" s="1" customFormat="1" ht="22.5" customHeight="1">
      <c r="A47" s="108" t="s">
        <v>51</v>
      </c>
      <c r="B47" s="91" t="s">
        <v>8</v>
      </c>
      <c r="C47" s="80">
        <v>389.51150142</v>
      </c>
      <c r="D47" s="93">
        <v>4429.7265049999996</v>
      </c>
      <c r="E47" s="178">
        <v>344.44786846000005</v>
      </c>
      <c r="F47" s="179">
        <v>9429.1552119999997</v>
      </c>
      <c r="G47" s="181">
        <f t="shared" ref="G47:G53" si="15">((E47-C47)/C47)*100</f>
        <v>-11.569268890832832</v>
      </c>
      <c r="H47" s="181">
        <f t="shared" ref="H47:H53" si="16">((F47-D47)/D47)*100</f>
        <v>112.86088884622913</v>
      </c>
      <c r="I47" s="191">
        <f t="shared" ref="I47:I53" si="17">(F47/$F$70)*100</f>
        <v>21.72827665369778</v>
      </c>
      <c r="M47" s="73"/>
      <c r="N47" s="73"/>
    </row>
    <row r="48" spans="1:14" s="1" customFormat="1" ht="22.5" customHeight="1">
      <c r="A48" s="108" t="s">
        <v>33</v>
      </c>
      <c r="B48" s="91" t="s">
        <v>8</v>
      </c>
      <c r="C48" s="80">
        <v>3.0930119400000002</v>
      </c>
      <c r="D48" s="93">
        <v>63.029162999999997</v>
      </c>
      <c r="E48" s="178">
        <v>9.1430259499999984</v>
      </c>
      <c r="F48" s="179">
        <v>136.42907</v>
      </c>
      <c r="G48" s="181">
        <f t="shared" si="15"/>
        <v>195.60267232592699</v>
      </c>
      <c r="H48" s="181">
        <f t="shared" si="16"/>
        <v>116.45388183244636</v>
      </c>
      <c r="I48" s="191">
        <f t="shared" si="17"/>
        <v>0.31438326233023522</v>
      </c>
      <c r="M48" s="73"/>
      <c r="N48" s="73"/>
    </row>
    <row r="49" spans="1:14" s="1" customFormat="1" ht="22.5" customHeight="1">
      <c r="A49" s="108" t="s">
        <v>52</v>
      </c>
      <c r="B49" s="91" t="s">
        <v>8</v>
      </c>
      <c r="C49" s="80">
        <v>3.1637231799999994</v>
      </c>
      <c r="D49" s="159">
        <v>47.169761999999999</v>
      </c>
      <c r="E49" s="178">
        <v>4.9138561500000009</v>
      </c>
      <c r="F49" s="179">
        <v>88.340490000000003</v>
      </c>
      <c r="G49" s="181">
        <f t="shared" si="15"/>
        <v>55.31877697340137</v>
      </c>
      <c r="H49" s="181">
        <f t="shared" si="16"/>
        <v>87.282034622095424</v>
      </c>
      <c r="I49" s="191">
        <f t="shared" si="17"/>
        <v>0.20356930852091509</v>
      </c>
      <c r="M49" s="73"/>
      <c r="N49" s="73"/>
    </row>
    <row r="50" spans="1:14" s="1" customFormat="1" ht="22.5" customHeight="1">
      <c r="A50" s="108" t="s">
        <v>34</v>
      </c>
      <c r="B50" s="91" t="s">
        <v>8</v>
      </c>
      <c r="C50" s="80">
        <v>4.8350490399999986</v>
      </c>
      <c r="D50" s="93">
        <v>85.021317999999994</v>
      </c>
      <c r="E50" s="178">
        <v>3.9298914300000001</v>
      </c>
      <c r="F50" s="179">
        <v>101.21075500000001</v>
      </c>
      <c r="G50" s="181">
        <f t="shared" si="15"/>
        <v>-18.720753450724022</v>
      </c>
      <c r="H50" s="181">
        <f t="shared" si="16"/>
        <v>19.041620832083563</v>
      </c>
      <c r="I50" s="191">
        <f t="shared" si="17"/>
        <v>0.23322718054008701</v>
      </c>
      <c r="M50" s="73"/>
      <c r="N50" s="73"/>
    </row>
    <row r="51" spans="1:14" s="1" customFormat="1" ht="22.5" customHeight="1">
      <c r="A51" s="108" t="s">
        <v>35</v>
      </c>
      <c r="B51" s="91" t="s">
        <v>8</v>
      </c>
      <c r="C51" s="80">
        <v>22.389319679999996</v>
      </c>
      <c r="D51" s="93">
        <v>266.92592300000001</v>
      </c>
      <c r="E51" s="178">
        <v>36.24254286</v>
      </c>
      <c r="F51" s="179">
        <v>610.35943499999996</v>
      </c>
      <c r="G51" s="181">
        <f t="shared" si="15"/>
        <v>61.874247980722949</v>
      </c>
      <c r="H51" s="181">
        <f t="shared" si="16"/>
        <v>128.66247988959842</v>
      </c>
      <c r="I51" s="191">
        <f t="shared" si="17"/>
        <v>1.4064948941551763</v>
      </c>
      <c r="M51" s="73"/>
      <c r="N51" s="73"/>
    </row>
    <row r="52" spans="1:14" s="1" customFormat="1" ht="22.5" customHeight="1">
      <c r="A52" s="108" t="s">
        <v>36</v>
      </c>
      <c r="B52" s="91" t="s">
        <v>8</v>
      </c>
      <c r="C52" s="80">
        <v>0.27711799999999998</v>
      </c>
      <c r="D52" s="93">
        <v>0.39319100000000001</v>
      </c>
      <c r="E52" s="178">
        <v>0.26899099999999998</v>
      </c>
      <c r="F52" s="179">
        <v>0.207265</v>
      </c>
      <c r="G52" s="181">
        <f t="shared" si="15"/>
        <v>-2.9326857151105292</v>
      </c>
      <c r="H52" s="181">
        <f t="shared" si="16"/>
        <v>-47.286433311037129</v>
      </c>
      <c r="I52" s="191">
        <f t="shared" si="17"/>
        <v>4.7761556145531304E-4</v>
      </c>
      <c r="M52" s="73"/>
      <c r="N52" s="73"/>
    </row>
    <row r="53" spans="1:14" s="1" customFormat="1" ht="22.5" customHeight="1">
      <c r="A53" s="108" t="s">
        <v>37</v>
      </c>
      <c r="B53" s="91" t="s">
        <v>8</v>
      </c>
      <c r="C53" s="80">
        <v>21.060274069999998</v>
      </c>
      <c r="D53" s="93">
        <v>541.38852199999997</v>
      </c>
      <c r="E53" s="178">
        <v>23.343934959631099</v>
      </c>
      <c r="F53" s="179">
        <v>556.554168</v>
      </c>
      <c r="G53" s="181">
        <f t="shared" si="15"/>
        <v>10.843452853655577</v>
      </c>
      <c r="H53" s="181">
        <f t="shared" si="16"/>
        <v>2.8012500050749209</v>
      </c>
      <c r="I53" s="191">
        <f t="shared" si="17"/>
        <v>1.2825075696794663</v>
      </c>
      <c r="M53" s="73"/>
      <c r="N53" s="73"/>
    </row>
    <row r="54" spans="1:14" s="1" customFormat="1">
      <c r="A54" s="108"/>
      <c r="B54" s="91"/>
      <c r="C54" s="111"/>
      <c r="D54" s="161"/>
      <c r="E54" s="118"/>
      <c r="F54" s="111"/>
      <c r="G54" s="65"/>
      <c r="H54" s="65"/>
      <c r="I54" s="90"/>
      <c r="M54" s="73"/>
      <c r="N54" s="73"/>
    </row>
    <row r="55" spans="1:14" s="1" customFormat="1">
      <c r="A55" s="112" t="s">
        <v>13</v>
      </c>
      <c r="B55" s="121" t="s">
        <v>8</v>
      </c>
      <c r="C55" s="57">
        <f>SUM(C47:C53)</f>
        <v>444.32999732999991</v>
      </c>
      <c r="D55" s="57">
        <f>SUM(D47:D53)</f>
        <v>5433.6543840000004</v>
      </c>
      <c r="E55" s="57">
        <f>SUM(E47:E53)</f>
        <v>422.29011080963119</v>
      </c>
      <c r="F55" s="57">
        <f>SUM(F47:F53)</f>
        <v>10922.256395</v>
      </c>
      <c r="G55" s="185">
        <f t="shared" ref="G55" si="18">((E55-C55)/C55)*100</f>
        <v>-4.9602517617103175</v>
      </c>
      <c r="H55" s="185">
        <f t="shared" ref="H55" si="19">((F55-D55)/D55)*100</f>
        <v>101.0112462647937</v>
      </c>
      <c r="I55" s="89">
        <f t="shared" ref="I55" si="20">(F55/$F$70)*100</f>
        <v>25.168936484485116</v>
      </c>
    </row>
    <row r="56" spans="1:14" s="1" customFormat="1">
      <c r="A56" s="122"/>
      <c r="B56" s="123"/>
      <c r="C56" s="124"/>
      <c r="D56" s="163"/>
      <c r="E56" s="154"/>
      <c r="F56" s="171"/>
      <c r="G56" s="87"/>
      <c r="H56" s="87"/>
      <c r="I56" s="107"/>
    </row>
    <row r="57" spans="1:14" s="1" customFormat="1" ht="19.5" customHeight="1">
      <c r="A57" s="125"/>
      <c r="B57" s="126"/>
      <c r="C57" s="127"/>
      <c r="D57" s="196"/>
      <c r="E57" s="198"/>
      <c r="F57" s="174"/>
      <c r="G57" s="65"/>
      <c r="H57" s="65"/>
      <c r="I57" s="90"/>
    </row>
    <row r="58" spans="1:14" s="1" customFormat="1" ht="22.5" customHeight="1">
      <c r="A58" s="108" t="s">
        <v>53</v>
      </c>
      <c r="B58" s="116" t="s">
        <v>8</v>
      </c>
      <c r="C58" s="184">
        <v>8.6999906000000014</v>
      </c>
      <c r="D58" s="184">
        <v>34.311452000000003</v>
      </c>
      <c r="E58" s="193">
        <v>7.5507939850000003</v>
      </c>
      <c r="F58" s="179">
        <v>32.353174000000003</v>
      </c>
      <c r="G58" s="181">
        <f t="shared" ref="G58:G59" si="21">((E58-C58)/C58)*100</f>
        <v>-13.209170766230493</v>
      </c>
      <c r="H58" s="181">
        <f t="shared" ref="H58:H59" si="22">((F58-D58)/D58)*100</f>
        <v>-5.7073597468273851</v>
      </c>
      <c r="I58" s="191">
        <f t="shared" ref="I58:I59" si="23">(F58/$F$70)*100</f>
        <v>7.4553732491599814E-2</v>
      </c>
      <c r="M58" s="73"/>
      <c r="N58" s="73"/>
    </row>
    <row r="59" spans="1:14" s="1" customFormat="1">
      <c r="A59" s="108" t="s">
        <v>38</v>
      </c>
      <c r="B59" s="116" t="s">
        <v>8</v>
      </c>
      <c r="C59" s="184">
        <v>6.0475358808386996</v>
      </c>
      <c r="D59" s="184">
        <v>421.890781</v>
      </c>
      <c r="E59" s="193">
        <v>6.037664647984001</v>
      </c>
      <c r="F59" s="179">
        <v>462.02404200000001</v>
      </c>
      <c r="G59" s="181">
        <f t="shared" si="21"/>
        <v>-0.16322735489631537</v>
      </c>
      <c r="H59" s="181">
        <f t="shared" si="22"/>
        <v>9.5127134337642723</v>
      </c>
      <c r="I59" s="191">
        <f t="shared" si="23"/>
        <v>1.0646750402898855</v>
      </c>
      <c r="M59" s="73"/>
      <c r="N59" s="73"/>
    </row>
    <row r="60" spans="1:14" s="1" customFormat="1">
      <c r="A60" s="108"/>
      <c r="B60" s="116"/>
      <c r="C60" s="111"/>
      <c r="D60" s="197"/>
      <c r="E60" s="194"/>
      <c r="F60" s="111"/>
      <c r="G60" s="65"/>
      <c r="H60" s="65"/>
      <c r="I60" s="90"/>
      <c r="M60" s="73"/>
      <c r="N60" s="73"/>
    </row>
    <row r="61" spans="1:14" s="1" customFormat="1">
      <c r="A61" s="112" t="s">
        <v>13</v>
      </c>
      <c r="B61" s="128" t="s">
        <v>8</v>
      </c>
      <c r="C61" s="195">
        <f>SUM(C58:C59)</f>
        <v>14.747526480838701</v>
      </c>
      <c r="D61" s="195">
        <f>SUM(D58:D59)</f>
        <v>456.20223299999998</v>
      </c>
      <c r="E61" s="195">
        <f>SUM(E58:E59)</f>
        <v>13.588458632984</v>
      </c>
      <c r="F61" s="195">
        <f>SUM(F58:F59)</f>
        <v>494.37721600000003</v>
      </c>
      <c r="G61" s="185">
        <f t="shared" ref="G61" si="24">((E61-C61)/C61)*100</f>
        <v>-7.8594050965812112</v>
      </c>
      <c r="H61" s="185">
        <f t="shared" ref="H61" si="25">((F61-D61)/D61)*100</f>
        <v>8.3679956472286836</v>
      </c>
      <c r="I61" s="89">
        <f t="shared" ref="I61" si="26">(F61/$F$70)*100</f>
        <v>1.1392287727814854</v>
      </c>
    </row>
    <row r="62" spans="1:14" s="1" customFormat="1">
      <c r="A62" s="129"/>
      <c r="B62" s="130"/>
      <c r="C62" s="131"/>
      <c r="D62" s="164"/>
      <c r="E62" s="61"/>
      <c r="F62" s="176"/>
      <c r="G62" s="87"/>
      <c r="H62" s="87"/>
      <c r="I62" s="107"/>
    </row>
    <row r="63" spans="1:14" s="1" customFormat="1">
      <c r="A63" s="122"/>
      <c r="B63" s="123"/>
      <c r="C63" s="127"/>
      <c r="D63" s="127"/>
      <c r="E63" s="60"/>
      <c r="F63" s="174"/>
      <c r="G63" s="65"/>
      <c r="H63" s="65"/>
      <c r="I63" s="90"/>
    </row>
    <row r="64" spans="1:14" s="1" customFormat="1">
      <c r="A64" s="132" t="s">
        <v>39</v>
      </c>
      <c r="B64" s="15" t="s">
        <v>8</v>
      </c>
      <c r="C64" s="80">
        <v>1.0716720099999999</v>
      </c>
      <c r="D64" s="159">
        <v>20.651150999999999</v>
      </c>
      <c r="E64" s="178">
        <v>1.4067630400000002</v>
      </c>
      <c r="F64" s="179">
        <v>36.518183999999998</v>
      </c>
      <c r="G64" s="181">
        <v>21.491710248797766</v>
      </c>
      <c r="H64" s="181">
        <v>54.831389792989782</v>
      </c>
      <c r="I64" s="191">
        <f t="shared" ref="I64:I66" si="27">(F64/$F$70)*100</f>
        <v>8.4151462883209543E-2</v>
      </c>
      <c r="M64" s="73"/>
      <c r="N64" s="73"/>
    </row>
    <row r="65" spans="1:14" s="1" customFormat="1">
      <c r="A65" s="132" t="s">
        <v>40</v>
      </c>
      <c r="B65" s="15" t="s">
        <v>8</v>
      </c>
      <c r="C65" s="80">
        <v>0.6947099000000001</v>
      </c>
      <c r="D65" s="159">
        <v>18.645306000000001</v>
      </c>
      <c r="E65" s="178">
        <v>0.77683811999999997</v>
      </c>
      <c r="F65" s="179">
        <v>24.308295000000001</v>
      </c>
      <c r="G65" s="181">
        <v>3.7426587404581135</v>
      </c>
      <c r="H65" s="181">
        <v>19.15767820728415</v>
      </c>
      <c r="I65" s="191">
        <f t="shared" si="27"/>
        <v>5.6015342505711906E-2</v>
      </c>
      <c r="M65" s="73"/>
      <c r="N65" s="73"/>
    </row>
    <row r="66" spans="1:14" s="1" customFormat="1">
      <c r="A66" s="132" t="s">
        <v>41</v>
      </c>
      <c r="B66" s="15" t="s">
        <v>8</v>
      </c>
      <c r="C66" s="80">
        <v>0.32527064999999999</v>
      </c>
      <c r="D66" s="159">
        <v>2.4260470000000001</v>
      </c>
      <c r="E66" s="178">
        <v>0.42477638000000001</v>
      </c>
      <c r="F66" s="179">
        <v>3.7601629999999999</v>
      </c>
      <c r="G66" s="181">
        <v>50.723498691299554</v>
      </c>
      <c r="H66" s="181">
        <v>66.488774680429046</v>
      </c>
      <c r="I66" s="191">
        <f t="shared" si="27"/>
        <v>8.6648124980507751E-3</v>
      </c>
      <c r="M66" s="73"/>
      <c r="N66" s="73"/>
    </row>
    <row r="67" spans="1:14" s="1" customFormat="1">
      <c r="A67" s="108"/>
      <c r="B67" s="91"/>
      <c r="C67" s="111"/>
      <c r="D67" s="111"/>
      <c r="E67" s="175"/>
      <c r="F67" s="111"/>
      <c r="G67" s="65"/>
      <c r="H67" s="65"/>
      <c r="I67" s="90"/>
      <c r="M67" s="73"/>
      <c r="N67" s="73"/>
    </row>
    <row r="68" spans="1:14" s="1" customFormat="1">
      <c r="A68" s="112" t="s">
        <v>13</v>
      </c>
      <c r="B68" s="121" t="s">
        <v>8</v>
      </c>
      <c r="C68" s="57">
        <f>SUM(C64:C66)</f>
        <v>2.09165256</v>
      </c>
      <c r="D68" s="57">
        <f>SUM(D64:D66)</f>
        <v>41.722504000000001</v>
      </c>
      <c r="E68" s="57">
        <f>SUM(E64:E66)</f>
        <v>2.6083775400000002</v>
      </c>
      <c r="F68" s="57">
        <f>SUM(F64:F66)</f>
        <v>64.586641999999998</v>
      </c>
      <c r="G68" s="185">
        <f>((E68-C68)/C68)*100</f>
        <v>24.704149717867114</v>
      </c>
      <c r="H68" s="185">
        <f t="shared" ref="H68:H70" si="28">((F68-D68)/D68)*100</f>
        <v>54.800493278159898</v>
      </c>
      <c r="I68" s="89">
        <f t="shared" ref="I68" si="29">(F68/$F$70)*100</f>
        <v>0.14883161788697225</v>
      </c>
    </row>
    <row r="69" spans="1:14" s="1" customFormat="1">
      <c r="A69" s="108"/>
      <c r="B69" s="91"/>
      <c r="C69" s="113"/>
      <c r="D69" s="161"/>
      <c r="E69" s="155"/>
      <c r="F69" s="68"/>
      <c r="G69" s="87"/>
      <c r="H69" s="87"/>
      <c r="I69" s="107"/>
    </row>
    <row r="70" spans="1:14" s="1" customFormat="1" ht="47.25" customHeight="1">
      <c r="A70" s="133" t="s">
        <v>59</v>
      </c>
      <c r="B70" s="134"/>
      <c r="C70" s="135"/>
      <c r="D70" s="165">
        <f>D17+D29+D44+D55+D61+D68</f>
        <v>34639.07804</v>
      </c>
      <c r="E70" s="156"/>
      <c r="F70" s="165">
        <f>F17+F29+F44+F55+F61+F68</f>
        <v>43395.780357000003</v>
      </c>
      <c r="G70" s="186"/>
      <c r="H70" s="186">
        <f t="shared" si="28"/>
        <v>25.27983656749775</v>
      </c>
      <c r="I70" s="199">
        <f t="shared" ref="I70" si="30">(F70/$F$70)*100</f>
        <v>100</v>
      </c>
      <c r="J70" s="92"/>
    </row>
    <row r="71" spans="1:14" s="1" customFormat="1">
      <c r="A71" s="122"/>
      <c r="B71" s="17"/>
      <c r="C71" s="45"/>
      <c r="D71" s="70"/>
      <c r="E71" s="167"/>
      <c r="F71" s="177"/>
      <c r="G71" s="65"/>
      <c r="H71" s="65"/>
      <c r="I71" s="85"/>
    </row>
    <row r="72" spans="1:14" s="1" customFormat="1">
      <c r="A72" s="108" t="s">
        <v>42</v>
      </c>
      <c r="B72" s="11" t="s">
        <v>8</v>
      </c>
      <c r="C72" s="58">
        <v>14236.032328022262</v>
      </c>
      <c r="D72" s="80">
        <v>40039.221831000003</v>
      </c>
      <c r="E72" s="118">
        <v>14195.534208701572</v>
      </c>
      <c r="F72" s="179">
        <v>43201.563200999997</v>
      </c>
      <c r="G72" s="181">
        <f t="shared" ref="G72:H72" si="31">((E72-C72)/C72)*100</f>
        <v>-0.28447616855275648</v>
      </c>
      <c r="H72" s="181">
        <f t="shared" si="31"/>
        <v>7.8981089676212948</v>
      </c>
      <c r="I72" s="86"/>
    </row>
    <row r="73" spans="1:14" s="1" customFormat="1">
      <c r="A73" s="108" t="s">
        <v>43</v>
      </c>
      <c r="B73" s="11" t="s">
        <v>8</v>
      </c>
      <c r="C73" s="58">
        <v>178.53245198000002</v>
      </c>
      <c r="D73" s="80">
        <v>524.09640300000001</v>
      </c>
      <c r="E73" s="118">
        <v>132.08458277</v>
      </c>
      <c r="F73" s="159">
        <v>356.40370799999999</v>
      </c>
      <c r="G73" s="181">
        <f t="shared" ref="G73:G75" si="32">((E73-C73)/C73)*100</f>
        <v>-26.016485347550883</v>
      </c>
      <c r="H73" s="181">
        <f t="shared" ref="H73:H75" si="33">((F73-D73)/D73)*100</f>
        <v>-31.996536141080899</v>
      </c>
      <c r="I73" s="86"/>
    </row>
    <row r="74" spans="1:14" s="1" customFormat="1">
      <c r="A74" s="108" t="s">
        <v>44</v>
      </c>
      <c r="B74" s="11" t="s">
        <v>8</v>
      </c>
      <c r="C74" s="58">
        <v>25235.249085012732</v>
      </c>
      <c r="D74" s="80">
        <v>84006.887938</v>
      </c>
      <c r="E74" s="118">
        <v>25128.261298114528</v>
      </c>
      <c r="F74" s="159">
        <v>86398.514364999995</v>
      </c>
      <c r="G74" s="181">
        <f t="shared" si="32"/>
        <v>-0.4239616836662975</v>
      </c>
      <c r="H74" s="181">
        <f t="shared" si="33"/>
        <v>2.8469408708070452</v>
      </c>
      <c r="I74" s="86"/>
    </row>
    <row r="75" spans="1:14" s="1" customFormat="1">
      <c r="A75" s="108" t="s">
        <v>45</v>
      </c>
      <c r="B75" s="11" t="s">
        <v>8</v>
      </c>
      <c r="C75" s="58">
        <v>1425.6076399999999</v>
      </c>
      <c r="D75" s="80">
        <v>4704.1112160000002</v>
      </c>
      <c r="E75" s="118">
        <v>2153.6069358920004</v>
      </c>
      <c r="F75" s="159">
        <v>6858.5931780000001</v>
      </c>
      <c r="G75" s="181">
        <f t="shared" si="32"/>
        <v>51.065894672955068</v>
      </c>
      <c r="H75" s="181">
        <f t="shared" si="33"/>
        <v>45.79997927497979</v>
      </c>
      <c r="I75" s="16"/>
    </row>
    <row r="76" spans="1:14" s="1" customFormat="1" ht="21" customHeight="1">
      <c r="A76" s="10"/>
      <c r="B76" s="17"/>
      <c r="C76" s="62"/>
      <c r="D76" s="70"/>
      <c r="E76" s="138"/>
      <c r="F76" s="85"/>
      <c r="G76" s="65"/>
      <c r="H76" s="65"/>
      <c r="I76" s="16"/>
    </row>
    <row r="77" spans="1:14" s="1" customFormat="1">
      <c r="A77" s="136" t="s">
        <v>13</v>
      </c>
      <c r="B77" s="42"/>
      <c r="C77" s="201">
        <f>SUM(C72:C75)</f>
        <v>41075.421505014994</v>
      </c>
      <c r="D77" s="201">
        <f>SUM(D72:D75)</f>
        <v>129274.31738800001</v>
      </c>
      <c r="E77" s="201">
        <f>SUM(E72:E75)</f>
        <v>41609.487025478098</v>
      </c>
      <c r="F77" s="201">
        <f>SUM(F72:F75)</f>
        <v>136815.074452</v>
      </c>
      <c r="G77" s="202">
        <f>((E77-C77)/C77)*100</f>
        <v>1.3002070359713742</v>
      </c>
      <c r="H77" s="203">
        <f t="shared" ref="H77:H79" si="34">((F77-D77)/D77)*100</f>
        <v>5.833143981234409</v>
      </c>
      <c r="I77" s="137"/>
    </row>
    <row r="78" spans="1:14" s="1" customFormat="1">
      <c r="A78" s="125"/>
      <c r="B78" s="126"/>
      <c r="C78" s="138"/>
      <c r="D78" s="200"/>
      <c r="E78" s="138"/>
      <c r="F78" s="171"/>
      <c r="G78" s="94"/>
      <c r="H78" s="94"/>
      <c r="I78" s="86"/>
    </row>
    <row r="79" spans="1:14" s="1" customFormat="1">
      <c r="A79" s="139" t="s">
        <v>46</v>
      </c>
      <c r="B79" s="140"/>
      <c r="C79" s="141"/>
      <c r="D79" s="81">
        <v>227377.78700800001</v>
      </c>
      <c r="E79" s="157"/>
      <c r="F79" s="157">
        <v>291669.12579199998</v>
      </c>
      <c r="G79" s="95"/>
      <c r="H79" s="95">
        <f t="shared" si="34"/>
        <v>28.275118528503381</v>
      </c>
      <c r="I79" s="43"/>
    </row>
    <row r="80" spans="1:14" s="1" customFormat="1">
      <c r="A80" s="129"/>
      <c r="B80" s="130"/>
      <c r="C80" s="61"/>
      <c r="D80" s="164"/>
      <c r="E80" s="61"/>
      <c r="F80" s="106"/>
      <c r="G80" s="87"/>
      <c r="H80" s="87"/>
      <c r="I80" s="142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6"/>
    </row>
    <row r="82" spans="1:10" s="1" customFormat="1">
      <c r="A82" s="139" t="s">
        <v>47</v>
      </c>
      <c r="B82" s="44"/>
      <c r="C82" s="63"/>
      <c r="D82" s="166">
        <v>781788.64353300002</v>
      </c>
      <c r="E82" s="158"/>
      <c r="F82" s="81">
        <v>913182.86328799988</v>
      </c>
      <c r="G82" s="95"/>
      <c r="H82" s="95">
        <f t="shared" ref="H82" si="35">((F82-D82)/D82)*100</f>
        <v>16.806872399835974</v>
      </c>
      <c r="I82" s="43"/>
    </row>
    <row r="83" spans="1:10" s="1" customFormat="1">
      <c r="A83" s="143"/>
      <c r="B83" s="18"/>
      <c r="C83" s="144"/>
      <c r="D83" s="187"/>
      <c r="E83" s="188"/>
      <c r="F83" s="171"/>
      <c r="G83" s="66"/>
      <c r="H83" s="64"/>
      <c r="I83" s="145"/>
    </row>
    <row r="84" spans="1:10" s="1" customFormat="1" ht="78" customHeight="1">
      <c r="A84" s="146" t="s">
        <v>60</v>
      </c>
      <c r="B84" s="147"/>
      <c r="C84" s="148"/>
      <c r="D84" s="189">
        <f>D70/D82*100</f>
        <v>4.430747149697865</v>
      </c>
      <c r="E84" s="190"/>
      <c r="F84" s="231">
        <f>F70/F82*100</f>
        <v>4.7521457203817272</v>
      </c>
      <c r="G84" s="149"/>
      <c r="H84" s="150"/>
      <c r="I84" s="151"/>
    </row>
    <row r="85" spans="1:10" s="2" customFormat="1">
      <c r="A85" s="19" t="s">
        <v>48</v>
      </c>
      <c r="B85" s="20"/>
      <c r="C85" s="53"/>
      <c r="D85" s="84"/>
      <c r="E85" s="82"/>
      <c r="F85" s="84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Jan-July 2024</vt:lpstr>
      <vt:lpstr>'Jan-July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Muhamad Muslimat Amat Usman</cp:lastModifiedBy>
  <cp:lastPrinted>2024-05-07T07:54:08Z</cp:lastPrinted>
  <dcterms:created xsi:type="dcterms:W3CDTF">2016-09-13T01:55:00Z</dcterms:created>
  <dcterms:modified xsi:type="dcterms:W3CDTF">2024-10-08T01:44:50Z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