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MUSLIMAT\TRADE\2024\8-Ogos\"/>
    </mc:Choice>
  </mc:AlternateContent>
  <bookViews>
    <workbookView xWindow="0" yWindow="0" windowWidth="28800" windowHeight="12000"/>
  </bookViews>
  <sheets>
    <sheet name="Jan-July 2024" sheetId="1" r:id="rId1"/>
  </sheets>
  <definedNames>
    <definedName name="_xlnm.Print_Area" localSheetId="0">'Jan-July 2024'!$A$2:$I$99</definedName>
  </definedNames>
  <calcPr calcId="162913"/>
</workbook>
</file>

<file path=xl/calcChain.xml><?xml version="1.0" encoding="utf-8"?>
<calcChain xmlns="http://schemas.openxmlformats.org/spreadsheetml/2006/main">
  <c r="F35" i="1" l="1"/>
  <c r="F85" i="1" l="1"/>
  <c r="D85" i="1"/>
  <c r="H11" i="1" l="1"/>
  <c r="G11" i="1"/>
  <c r="C21" i="1"/>
  <c r="D21" i="1"/>
  <c r="F21" i="1"/>
  <c r="F52" i="1" l="1"/>
  <c r="C52" i="1"/>
  <c r="E52" i="1"/>
  <c r="E85" i="1" l="1"/>
  <c r="D52" i="1" l="1"/>
  <c r="C85" i="1"/>
  <c r="D69" i="1" l="1"/>
  <c r="C69" i="1"/>
  <c r="F69" i="1"/>
  <c r="E69" i="1"/>
  <c r="E21" i="1" l="1"/>
  <c r="G21" i="1" s="1"/>
  <c r="C35" i="1" l="1"/>
  <c r="D35" i="1"/>
  <c r="E35" i="1" l="1"/>
  <c r="D76" i="1" l="1"/>
  <c r="C76" i="1"/>
  <c r="F76" i="1"/>
  <c r="E76" i="1"/>
  <c r="G76" i="1" l="1"/>
  <c r="D63" i="1"/>
  <c r="D78" i="1" s="1"/>
  <c r="D92" i="1" s="1"/>
  <c r="C63" i="1"/>
  <c r="F63" i="1" l="1"/>
  <c r="F78" i="1" s="1"/>
  <c r="I67" i="1" s="1"/>
  <c r="E63" i="1"/>
  <c r="I35" i="1" l="1"/>
  <c r="I48" i="1"/>
  <c r="I40" i="1"/>
  <c r="I63" i="1"/>
  <c r="I69" i="1"/>
  <c r="I76" i="1"/>
  <c r="I78" i="1"/>
  <c r="I27" i="1"/>
  <c r="I55" i="1"/>
  <c r="I39" i="1"/>
  <c r="I29" i="1"/>
  <c r="I30" i="1"/>
  <c r="I58" i="1"/>
  <c r="I32" i="1"/>
  <c r="I43" i="1"/>
  <c r="I60" i="1"/>
  <c r="I47" i="1"/>
  <c r="I24" i="1"/>
  <c r="I25" i="1"/>
  <c r="I49" i="1"/>
  <c r="I26" i="1"/>
  <c r="I50" i="1"/>
  <c r="I38" i="1"/>
  <c r="I28" i="1"/>
  <c r="I56" i="1"/>
  <c r="I57" i="1"/>
  <c r="I41" i="1"/>
  <c r="I31" i="1"/>
  <c r="I42" i="1"/>
  <c r="I59" i="1"/>
  <c r="I33" i="1"/>
  <c r="I44" i="1"/>
  <c r="I66" i="1"/>
  <c r="I46" i="1"/>
  <c r="F92" i="1"/>
  <c r="H78" i="1"/>
  <c r="I52" i="1"/>
  <c r="I45" i="1"/>
  <c r="I61" i="1"/>
  <c r="H83" i="1"/>
  <c r="G83" i="1"/>
  <c r="H82" i="1"/>
  <c r="G82" i="1"/>
  <c r="H81" i="1"/>
  <c r="G81" i="1"/>
  <c r="H80" i="1"/>
  <c r="G80" i="1"/>
  <c r="H74" i="1"/>
  <c r="G74" i="1"/>
  <c r="H73" i="1"/>
  <c r="G73" i="1"/>
  <c r="H72" i="1"/>
  <c r="G72" i="1"/>
  <c r="H67" i="1"/>
  <c r="G67" i="1"/>
  <c r="H66" i="1"/>
  <c r="G66" i="1"/>
  <c r="H61" i="1"/>
  <c r="G61" i="1"/>
  <c r="H60" i="1"/>
  <c r="G60" i="1"/>
  <c r="H59" i="1"/>
  <c r="G59" i="1"/>
  <c r="H58" i="1"/>
  <c r="G58" i="1"/>
  <c r="H57" i="1"/>
  <c r="G57" i="1"/>
  <c r="H56" i="1"/>
  <c r="G56" i="1"/>
  <c r="H55" i="1"/>
  <c r="G55" i="1"/>
  <c r="H50" i="1"/>
  <c r="H49" i="1"/>
  <c r="H48" i="1"/>
  <c r="H47" i="1"/>
  <c r="H46" i="1"/>
  <c r="H45" i="1"/>
  <c r="H44" i="1"/>
  <c r="H43" i="1"/>
  <c r="G43" i="1"/>
  <c r="H42" i="1"/>
  <c r="G42" i="1"/>
  <c r="H41" i="1"/>
  <c r="G41" i="1"/>
  <c r="H40" i="1"/>
  <c r="G40" i="1"/>
  <c r="H39" i="1"/>
  <c r="G39" i="1"/>
  <c r="H38" i="1"/>
  <c r="G38" i="1"/>
  <c r="H90" i="1"/>
  <c r="H87" i="1"/>
  <c r="H85" i="1"/>
  <c r="G85" i="1"/>
  <c r="H76" i="1"/>
  <c r="H69" i="1"/>
  <c r="G69" i="1"/>
  <c r="H63" i="1"/>
  <c r="G63" i="1"/>
  <c r="H52" i="1"/>
  <c r="G52" i="1"/>
  <c r="H35" i="1"/>
  <c r="G35" i="1"/>
  <c r="H33" i="1"/>
  <c r="H32" i="1"/>
  <c r="H31" i="1"/>
  <c r="H30" i="1"/>
  <c r="H29" i="1"/>
  <c r="H28" i="1"/>
  <c r="H27" i="1"/>
  <c r="H26" i="1"/>
  <c r="H25" i="1"/>
  <c r="G25" i="1"/>
  <c r="H24" i="1"/>
  <c r="G24" i="1"/>
  <c r="I21" i="1"/>
  <c r="I19" i="1"/>
  <c r="I18" i="1"/>
  <c r="I17" i="1"/>
  <c r="I16" i="1"/>
  <c r="I15" i="1"/>
  <c r="I14" i="1"/>
  <c r="I13" i="1"/>
  <c r="I12" i="1"/>
  <c r="I11" i="1"/>
  <c r="H21" i="1"/>
  <c r="G12" i="1"/>
  <c r="H12" i="1"/>
  <c r="G13" i="1"/>
  <c r="H13" i="1"/>
  <c r="G14" i="1"/>
  <c r="H14" i="1"/>
  <c r="G15" i="1"/>
  <c r="H15" i="1"/>
  <c r="G16" i="1"/>
  <c r="H16" i="1"/>
  <c r="G17" i="1"/>
  <c r="H17" i="1"/>
  <c r="G18" i="1"/>
  <c r="H18" i="1"/>
  <c r="G19" i="1"/>
  <c r="H19" i="1"/>
</calcChain>
</file>

<file path=xl/sharedStrings.xml><?xml version="1.0" encoding="utf-8"?>
<sst xmlns="http://schemas.openxmlformats.org/spreadsheetml/2006/main" count="119" uniqueCount="73">
  <si>
    <t xml:space="preserve">EXPORT EARNINGS OF COMMODITY AND COMMODITY-BASED PRODUCTS </t>
  </si>
  <si>
    <t>Commodity and Commodity-based 
Products</t>
  </si>
  <si>
    <t>Unit</t>
  </si>
  <si>
    <t>% Change</t>
  </si>
  <si>
    <t>Contribution to Total Export of Commodity and Commodity-based Products (%)</t>
  </si>
  <si>
    <t>RM Million</t>
  </si>
  <si>
    <t>Value</t>
  </si>
  <si>
    <t>‘000T</t>
  </si>
  <si>
    <t>Crude Palm Oil</t>
  </si>
  <si>
    <t>Processed Palm Oil</t>
  </si>
  <si>
    <t>Palm Kernel Oil</t>
  </si>
  <si>
    <t>Crude Palm Kernel Oil</t>
  </si>
  <si>
    <t>Processed Palm Kernel Oil</t>
  </si>
  <si>
    <t>Palm-based Oleochemical</t>
  </si>
  <si>
    <t>Other Palm-based Products</t>
  </si>
  <si>
    <t>Palm Kernel Cake</t>
  </si>
  <si>
    <t>Sub-Total</t>
  </si>
  <si>
    <t>Natural Rubber</t>
  </si>
  <si>
    <t>Other Rubber</t>
  </si>
  <si>
    <t xml:space="preserve">Tyres </t>
  </si>
  <si>
    <t>Inner Tubes</t>
  </si>
  <si>
    <t>Latex Goods</t>
  </si>
  <si>
    <t>Rubber Gloves</t>
  </si>
  <si>
    <t>Other Latex Products</t>
  </si>
  <si>
    <t>Footwear</t>
  </si>
  <si>
    <t>Industrial Rubber Goods</t>
  </si>
  <si>
    <t>General Rubber Goods</t>
  </si>
  <si>
    <t>Saw Logs</t>
  </si>
  <si>
    <t>‘000m3</t>
  </si>
  <si>
    <t>Sawn Timber</t>
  </si>
  <si>
    <t>Fibreboard</t>
  </si>
  <si>
    <t>Plywood</t>
  </si>
  <si>
    <t>Mouldings</t>
  </si>
  <si>
    <t>Veneer Sheet</t>
  </si>
  <si>
    <t>Builder's Joinery &amp; Carpentry</t>
  </si>
  <si>
    <t>Wooden &amp; Rattan Furniture</t>
  </si>
  <si>
    <t>Wooden Furniture</t>
  </si>
  <si>
    <t>Rattan Furniture</t>
  </si>
  <si>
    <t>Other Timber Products</t>
  </si>
  <si>
    <t>Chipboard/Particleboard</t>
  </si>
  <si>
    <t>Cocoa Butter</t>
  </si>
  <si>
    <t>Cocoa Paste Not Defatted</t>
  </si>
  <si>
    <t>Cocoa Paste, Wholly or Partly Defatted</t>
  </si>
  <si>
    <t>Cocoa Shell</t>
  </si>
  <si>
    <t>Chocolate</t>
  </si>
  <si>
    <t>Tobacco Products</t>
  </si>
  <si>
    <t>Black Pepper</t>
  </si>
  <si>
    <t>White Pepper</t>
  </si>
  <si>
    <t>Green Pepper</t>
  </si>
  <si>
    <t>Crude Petroleum</t>
  </si>
  <si>
    <t>Condensate and Other Petroleum Oil</t>
  </si>
  <si>
    <t>Refined Petroleum Products</t>
  </si>
  <si>
    <t>Liquefied Natural Gas</t>
  </si>
  <si>
    <t>Electrical and Electronic Products</t>
  </si>
  <si>
    <t>Total Export of Merchandise</t>
  </si>
  <si>
    <t xml:space="preserve">Note : </t>
  </si>
  <si>
    <t xml:space="preserve">                                      </t>
  </si>
  <si>
    <t>Quantity</t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</si>
  <si>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 p</t>
    </r>
    <r>
      <rPr>
        <sz val="16"/>
        <color theme="1"/>
        <rFont val="Arial"/>
        <family val="2"/>
      </rPr>
      <t xml:space="preserve"> Preliminary</t>
    </r>
  </si>
  <si>
    <t xml:space="preserve">         Sub-totals may not add up exactly to totals due to rounding</t>
  </si>
  <si>
    <r>
      <t>Palm Oil</t>
    </r>
    <r>
      <rPr>
        <vertAlign val="superscript"/>
        <sz val="18"/>
        <color theme="1"/>
        <rFont val="Arial"/>
        <family val="2"/>
      </rPr>
      <t xml:space="preserve"> (1)</t>
    </r>
  </si>
  <si>
    <r>
      <t>Cocoa Beans</t>
    </r>
    <r>
      <rPr>
        <vertAlign val="superscript"/>
        <sz val="18"/>
        <color theme="1"/>
        <rFont val="Arial"/>
        <family val="2"/>
      </rPr>
      <t xml:space="preserve"> (2)</t>
    </r>
  </si>
  <si>
    <r>
      <t>Cocoa Powder</t>
    </r>
    <r>
      <rPr>
        <vertAlign val="superscript"/>
        <sz val="18"/>
        <color theme="1"/>
        <rFont val="Arial"/>
        <family val="2"/>
      </rPr>
      <t xml:space="preserve"> (3)</t>
    </r>
  </si>
  <si>
    <r>
      <t xml:space="preserve">Tobacco Raw </t>
    </r>
    <r>
      <rPr>
        <vertAlign val="superscript"/>
        <sz val="18"/>
        <color theme="1"/>
        <rFont val="Arial"/>
        <family val="2"/>
      </rPr>
      <t>(4)</t>
    </r>
  </si>
  <si>
    <r>
      <t xml:space="preserve">       </t>
    </r>
    <r>
      <rPr>
        <vertAlign val="superscript"/>
        <sz val="16"/>
        <color theme="1"/>
        <rFont val="Arial"/>
        <family val="2"/>
      </rPr>
      <t xml:space="preserve"> (1)</t>
    </r>
    <r>
      <rPr>
        <sz val="16"/>
        <color theme="1"/>
        <rFont val="Arial"/>
        <family val="2"/>
      </rPr>
      <t xml:space="preserve"> Includes crude and processed</t>
    </r>
  </si>
  <si>
    <r>
      <t xml:space="preserve">        </t>
    </r>
    <r>
      <rPr>
        <vertAlign val="superscript"/>
        <sz val="16"/>
        <color theme="1"/>
        <rFont val="Arial"/>
        <family val="2"/>
      </rPr>
      <t>(2)</t>
    </r>
    <r>
      <rPr>
        <sz val="16"/>
        <color theme="1"/>
        <rFont val="Arial"/>
        <family val="2"/>
      </rPr>
      <t xml:space="preserve"> Re-export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</si>
  <si>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(3) </t>
    </r>
    <r>
      <rPr>
        <sz val="16"/>
        <color theme="1"/>
        <rFont val="Arial"/>
        <family val="2"/>
      </rPr>
      <t>Including Cocoa Powder not Containing and Containing Added Sugar or Other Sweetening Matter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</si>
  <si>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(4) </t>
    </r>
    <r>
      <rPr>
        <sz val="16"/>
        <color theme="1"/>
        <rFont val="Arial"/>
        <family val="2"/>
      </rPr>
      <t>Tobacco unmanufactured</t>
    </r>
  </si>
  <si>
    <t>Total Export of Commodity and Commodity-based Products</t>
  </si>
  <si>
    <t>Total Export of  Commodity and Commodity-based Products to Total Export of Merchandise (%)</t>
  </si>
  <si>
    <t>JANUARY - AUGUST 2023 &amp; 2024</t>
  </si>
  <si>
    <t>January-August 2023</t>
  </si>
  <si>
    <r>
      <t>January-August 2024</t>
    </r>
    <r>
      <rPr>
        <b/>
        <vertAlign val="superscript"/>
        <sz val="16"/>
        <color theme="1"/>
        <rFont val="Arial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</si>
</sst>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#,##0.00\ ;&quot; (&quot;#,##0.00\);&quot; -&quot;#\ ;@\ "/>
    <numFmt numFmtId="165" formatCode="#,##0.0\ ;&quot; (&quot;#,##0.0\);&quot; -&quot;#\ ;@\ "/>
    <numFmt numFmtId="166" formatCode="#,##0.00\ ;&quot; (&quot;#,##0.00\);&quot; -&quot;#.0\ ;@\ "/>
    <numFmt numFmtId="167" formatCode="#,##0.00\ ;&quot; (&quot;#,##0.00\);&quot; -&quot;#.00\ ;@\ "/>
  </numFmts>
  <fonts count="23">
    <font>
      <sz val="10"/>
      <name val="Arial"/>
      <charset val="134"/>
    </font>
    <font>
      <sz val="18"/>
      <color theme="1"/>
      <name val="Arial"/>
      <family val="2"/>
    </font>
    <font>
      <sz val="13"/>
      <color theme="1"/>
      <name val="Arial"/>
      <family val="2"/>
    </font>
    <font>
      <sz val="10"/>
      <color theme="1"/>
      <name val="Arial"/>
      <family val="2"/>
    </font>
    <font>
      <sz val="16"/>
      <color theme="1"/>
      <name val="Arial"/>
      <family val="2"/>
    </font>
    <font>
      <b/>
      <sz val="22"/>
      <color theme="1"/>
      <name val="Arial"/>
      <family val="2"/>
    </font>
    <font>
      <b/>
      <i/>
      <sz val="18"/>
      <color theme="1"/>
      <name val="Arial"/>
      <family val="2"/>
    </font>
    <font>
      <b/>
      <sz val="16"/>
      <color theme="1"/>
      <name val="Arial"/>
      <family val="2"/>
    </font>
    <font>
      <b/>
      <sz val="18"/>
      <color theme="1"/>
      <name val="Arial"/>
      <family val="2"/>
    </font>
    <font>
      <b/>
      <sz val="13"/>
      <color theme="1"/>
      <name val="Arial"/>
      <family val="2"/>
    </font>
    <font>
      <b/>
      <i/>
      <sz val="13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vertAlign val="superscript"/>
      <sz val="18"/>
      <color theme="1"/>
      <name val="Arial"/>
      <family val="2"/>
    </font>
    <font>
      <vertAlign val="superscript"/>
      <sz val="16"/>
      <color theme="1"/>
      <name val="Arial"/>
      <family val="2"/>
    </font>
    <font>
      <sz val="10"/>
      <name val="Arial"/>
      <family val="2"/>
    </font>
    <font>
      <b/>
      <vertAlign val="superscript"/>
      <sz val="16"/>
      <color theme="1"/>
      <name val="Arial"/>
      <family val="2"/>
    </font>
    <font>
      <sz val="18"/>
      <name val="Arial"/>
      <family val="2"/>
    </font>
    <font>
      <b/>
      <sz val="18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7" tint="0.399945066682943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C6F2F1"/>
        <bgColor indexed="26"/>
      </patternFill>
    </fill>
    <fill>
      <patternFill patternType="solid">
        <fgColor rgb="FF40D4D0"/>
        <bgColor indexed="64"/>
      </patternFill>
    </fill>
    <fill>
      <patternFill patternType="solid">
        <fgColor rgb="FFC6F2F1"/>
        <bgColor indexed="64"/>
      </patternFill>
    </fill>
    <fill>
      <patternFill patternType="solid">
        <fgColor rgb="FF81E3E1"/>
        <bgColor indexed="64"/>
      </patternFill>
    </fill>
  </fills>
  <borders count="6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8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 style="thin">
        <color auto="1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8"/>
      </left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8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auto="1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</borders>
  <cellStyleXfs count="8">
    <xf numFmtId="0" fontId="0" fillId="0" borderId="0"/>
    <xf numFmtId="164" fontId="19" fillId="0" borderId="0" applyFill="0" applyAlignment="0" applyProtection="0"/>
    <xf numFmtId="9" fontId="19" fillId="0" borderId="0" applyFont="0" applyFill="0" applyBorder="0" applyAlignment="0" applyProtection="0"/>
    <xf numFmtId="0" fontId="16" fillId="0" borderId="0"/>
    <xf numFmtId="0" fontId="19" fillId="0" borderId="0" applyFill="0" applyAlignment="0" applyProtection="0"/>
    <xf numFmtId="43" fontId="16" fillId="0" borderId="0" applyFont="0" applyFill="0" applyBorder="0" applyAlignment="0" applyProtection="0"/>
    <xf numFmtId="164" fontId="19" fillId="0" borderId="0" applyFill="0" applyAlignment="0" applyProtection="0"/>
    <xf numFmtId="0" fontId="15" fillId="0" borderId="0"/>
  </cellStyleXfs>
  <cellXfs count="230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1" fillId="3" borderId="0" xfId="0" applyFont="1" applyFill="1" applyAlignment="1">
      <alignment vertical="center"/>
    </xf>
    <xf numFmtId="0" fontId="1" fillId="4" borderId="0" xfId="0" applyFont="1" applyFill="1" applyAlignment="1">
      <alignment vertical="center"/>
    </xf>
    <xf numFmtId="0" fontId="1" fillId="5" borderId="0" xfId="0" applyFont="1" applyFill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6" fillId="0" borderId="0" xfId="0" applyFont="1"/>
    <xf numFmtId="0" fontId="1" fillId="0" borderId="0" xfId="0" applyFont="1" applyAlignment="1">
      <alignment horizontal="center"/>
    </xf>
    <xf numFmtId="0" fontId="1" fillId="0" borderId="20" xfId="0" applyFont="1" applyBorder="1"/>
    <xf numFmtId="0" fontId="1" fillId="0" borderId="4" xfId="0" applyFont="1" applyBorder="1" applyAlignment="1">
      <alignment horizontal="center"/>
    </xf>
    <xf numFmtId="0" fontId="1" fillId="0" borderId="7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left" vertical="center" indent="2"/>
    </xf>
    <xf numFmtId="0" fontId="1" fillId="0" borderId="7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16" xfId="0" applyFont="1" applyBorder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20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left" indent="2"/>
    </xf>
    <xf numFmtId="0" fontId="1" fillId="0" borderId="23" xfId="0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25" xfId="0" applyFont="1" applyBorder="1" applyAlignment="1">
      <alignment horizontal="center" vertical="center"/>
    </xf>
    <xf numFmtId="0" fontId="1" fillId="0" borderId="7" xfId="0" applyFont="1" applyBorder="1"/>
    <xf numFmtId="0" fontId="1" fillId="0" borderId="22" xfId="0" applyFont="1" applyBorder="1" applyAlignment="1">
      <alignment horizontal="center"/>
    </xf>
    <xf numFmtId="0" fontId="8" fillId="0" borderId="7" xfId="0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8" fillId="0" borderId="25" xfId="0" applyFont="1" applyBorder="1" applyAlignment="1">
      <alignment horizontal="center" vertical="center"/>
    </xf>
    <xf numFmtId="0" fontId="8" fillId="0" borderId="24" xfId="0" applyFont="1" applyBorder="1" applyAlignment="1">
      <alignment vertical="center"/>
    </xf>
    <xf numFmtId="0" fontId="8" fillId="0" borderId="2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22" xfId="0" applyFont="1" applyBorder="1" applyAlignment="1">
      <alignment horizontal="center" vertical="center"/>
    </xf>
    <xf numFmtId="164" fontId="8" fillId="0" borderId="26" xfId="1" applyFont="1" applyFill="1" applyBorder="1" applyAlignment="1" applyProtection="1">
      <alignment horizontal="center" vertical="center"/>
    </xf>
    <xf numFmtId="164" fontId="8" fillId="0" borderId="23" xfId="1" applyFont="1" applyFill="1" applyBorder="1" applyAlignment="1" applyProtection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164" fontId="1" fillId="0" borderId="26" xfId="1" applyFont="1" applyFill="1" applyBorder="1" applyAlignment="1" applyProtection="1">
      <alignment horizontal="center" vertical="center"/>
    </xf>
    <xf numFmtId="0" fontId="1" fillId="0" borderId="24" xfId="0" applyFont="1" applyBorder="1" applyAlignment="1">
      <alignment vertical="center"/>
    </xf>
    <xf numFmtId="164" fontId="8" fillId="0" borderId="34" xfId="1" applyFont="1" applyFill="1" applyBorder="1" applyAlignment="1" applyProtection="1">
      <alignment horizontal="center" vertical="center"/>
    </xf>
    <xf numFmtId="0" fontId="4" fillId="0" borderId="0" xfId="0" applyFont="1"/>
    <xf numFmtId="0" fontId="4" fillId="0" borderId="0" xfId="7" applyFont="1"/>
    <xf numFmtId="0" fontId="11" fillId="0" borderId="0" xfId="7" applyFont="1"/>
    <xf numFmtId="0" fontId="11" fillId="0" borderId="0" xfId="7" applyFont="1" applyAlignment="1">
      <alignment horizontal="center"/>
    </xf>
    <xf numFmtId="0" fontId="14" fillId="0" borderId="0" xfId="0" applyFont="1"/>
    <xf numFmtId="0" fontId="14" fillId="0" borderId="0" xfId="0" applyFont="1" applyAlignment="1">
      <alignment horizontal="center"/>
    </xf>
    <xf numFmtId="2" fontId="3" fillId="0" borderId="0" xfId="2" applyNumberFormat="1" applyFont="1" applyBorder="1" applyAlignment="1">
      <alignment horizontal="right"/>
    </xf>
    <xf numFmtId="164" fontId="8" fillId="0" borderId="24" xfId="1" applyFont="1" applyFill="1" applyBorder="1" applyAlignment="1" applyProtection="1">
      <alignment horizontal="right" vertical="center"/>
    </xf>
    <xf numFmtId="164" fontId="8" fillId="0" borderId="1" xfId="1" applyFont="1" applyFill="1" applyBorder="1" applyAlignment="1" applyProtection="1">
      <alignment horizontal="right" vertical="center"/>
    </xf>
    <xf numFmtId="164" fontId="1" fillId="0" borderId="7" xfId="1" applyFont="1" applyFill="1" applyBorder="1" applyAlignment="1" applyProtection="1">
      <alignment horizontal="right" vertical="center"/>
    </xf>
    <xf numFmtId="164" fontId="1" fillId="0" borderId="24" xfId="1" applyFont="1" applyFill="1" applyBorder="1" applyAlignment="1" applyProtection="1">
      <alignment horizontal="right" vertical="center"/>
    </xf>
    <xf numFmtId="2" fontId="1" fillId="0" borderId="0" xfId="0" applyNumberFormat="1" applyFont="1" applyAlignment="1">
      <alignment horizontal="right"/>
    </xf>
    <xf numFmtId="2" fontId="8" fillId="0" borderId="3" xfId="1" applyNumberFormat="1" applyFont="1" applyFill="1" applyBorder="1" applyAlignment="1" applyProtection="1">
      <alignment horizontal="right"/>
    </xf>
    <xf numFmtId="2" fontId="8" fillId="0" borderId="28" xfId="0" applyNumberFormat="1" applyFont="1" applyBorder="1" applyAlignment="1">
      <alignment horizontal="right" vertical="center"/>
    </xf>
    <xf numFmtId="2" fontId="8" fillId="0" borderId="33" xfId="1" applyNumberFormat="1" applyFont="1" applyFill="1" applyBorder="1" applyAlignment="1" applyProtection="1">
      <alignment horizontal="right" vertical="center" indent="1"/>
    </xf>
    <xf numFmtId="2" fontId="2" fillId="0" borderId="0" xfId="0" applyNumberFormat="1" applyFont="1" applyAlignment="1">
      <alignment horizontal="right"/>
    </xf>
    <xf numFmtId="2" fontId="9" fillId="0" borderId="0" xfId="0" applyNumberFormat="1" applyFont="1" applyAlignment="1">
      <alignment horizontal="right"/>
    </xf>
    <xf numFmtId="2" fontId="10" fillId="0" borderId="0" xfId="0" applyNumberFormat="1" applyFont="1" applyAlignment="1">
      <alignment horizontal="right"/>
    </xf>
    <xf numFmtId="2" fontId="12" fillId="6" borderId="0" xfId="1" applyNumberFormat="1" applyFont="1" applyFill="1" applyAlignment="1" applyProtection="1">
      <alignment horizontal="right"/>
    </xf>
    <xf numFmtId="2" fontId="13" fillId="6" borderId="0" xfId="1" applyNumberFormat="1" applyFont="1" applyFill="1" applyAlignment="1" applyProtection="1">
      <alignment horizontal="right"/>
    </xf>
    <xf numFmtId="2" fontId="3" fillId="6" borderId="0" xfId="0" applyNumberFormat="1" applyFont="1" applyFill="1" applyAlignment="1">
      <alignment horizontal="right"/>
    </xf>
    <xf numFmtId="2" fontId="3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164" fontId="1" fillId="0" borderId="1" xfId="1" applyFont="1" applyFill="1" applyBorder="1" applyAlignment="1" applyProtection="1">
      <alignment horizontal="right"/>
    </xf>
    <xf numFmtId="164" fontId="8" fillId="0" borderId="7" xfId="1" applyFont="1" applyFill="1" applyBorder="1" applyAlignment="1" applyProtection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164" fontId="4" fillId="6" borderId="0" xfId="1" applyFont="1" applyFill="1" applyAlignment="1" applyProtection="1">
      <alignment horizontal="right"/>
    </xf>
    <xf numFmtId="164" fontId="7" fillId="6" borderId="0" xfId="1" applyFont="1" applyFill="1" applyAlignment="1" applyProtection="1">
      <alignment horizontal="right"/>
    </xf>
    <xf numFmtId="0" fontId="4" fillId="6" borderId="0" xfId="0" applyFont="1" applyFill="1" applyAlignment="1">
      <alignment horizontal="right"/>
    </xf>
    <xf numFmtId="0" fontId="4" fillId="0" borderId="0" xfId="0" applyFont="1" applyAlignment="1">
      <alignment horizontal="right"/>
    </xf>
    <xf numFmtId="164" fontId="3" fillId="0" borderId="0" xfId="1" applyFont="1"/>
    <xf numFmtId="164" fontId="1" fillId="0" borderId="13" xfId="1" applyFont="1" applyFill="1" applyBorder="1" applyAlignment="1" applyProtection="1"/>
    <xf numFmtId="164" fontId="1" fillId="0" borderId="14" xfId="1" applyFont="1" applyFill="1" applyBorder="1" applyAlignment="1" applyProtection="1">
      <alignment vertical="center"/>
    </xf>
    <xf numFmtId="2" fontId="1" fillId="0" borderId="18" xfId="2" applyNumberFormat="1" applyFont="1" applyFill="1" applyBorder="1" applyAlignment="1" applyProtection="1">
      <alignment vertical="center"/>
    </xf>
    <xf numFmtId="164" fontId="1" fillId="0" borderId="18" xfId="1" applyFont="1" applyFill="1" applyBorder="1" applyAlignment="1" applyProtection="1">
      <alignment vertical="center"/>
    </xf>
    <xf numFmtId="164" fontId="1" fillId="0" borderId="1" xfId="1" applyFont="1" applyFill="1" applyBorder="1" applyAlignment="1" applyProtection="1">
      <alignment vertical="center"/>
    </xf>
    <xf numFmtId="164" fontId="1" fillId="0" borderId="23" xfId="1" applyFont="1" applyFill="1" applyBorder="1" applyAlignment="1" applyProtection="1">
      <alignment vertical="center"/>
    </xf>
    <xf numFmtId="164" fontId="1" fillId="0" borderId="7" xfId="1" applyFont="1" applyFill="1" applyBorder="1" applyAlignment="1" applyProtection="1">
      <alignment vertical="center"/>
    </xf>
    <xf numFmtId="164" fontId="1" fillId="0" borderId="24" xfId="1" applyFont="1" applyFill="1" applyBorder="1" applyAlignment="1" applyProtection="1">
      <alignment vertical="center"/>
    </xf>
    <xf numFmtId="164" fontId="1" fillId="0" borderId="13" xfId="1" applyFont="1" applyFill="1" applyBorder="1" applyAlignment="1" applyProtection="1">
      <alignment vertical="center"/>
    </xf>
    <xf numFmtId="164" fontId="1" fillId="0" borderId="35" xfId="1" applyFont="1" applyFill="1" applyBorder="1" applyAlignment="1" applyProtection="1">
      <alignment vertical="center"/>
    </xf>
    <xf numFmtId="164" fontId="8" fillId="0" borderId="24" xfId="1" applyFont="1" applyFill="1" applyBorder="1" applyAlignment="1" applyProtection="1">
      <alignment vertical="center"/>
    </xf>
    <xf numFmtId="164" fontId="8" fillId="0" borderId="1" xfId="1" applyFont="1" applyFill="1" applyBorder="1" applyAlignment="1" applyProtection="1">
      <alignment vertical="center"/>
    </xf>
    <xf numFmtId="164" fontId="8" fillId="0" borderId="25" xfId="1" applyFont="1" applyFill="1" applyBorder="1" applyAlignment="1" applyProtection="1">
      <alignment vertical="center"/>
    </xf>
    <xf numFmtId="164" fontId="8" fillId="0" borderId="37" xfId="1" applyFont="1" applyFill="1" applyBorder="1" applyAlignment="1" applyProtection="1">
      <alignment vertical="center"/>
    </xf>
    <xf numFmtId="164" fontId="8" fillId="0" borderId="27" xfId="1" applyFont="1" applyFill="1" applyBorder="1" applyAlignment="1" applyProtection="1">
      <alignment horizontal="right" vertical="center"/>
    </xf>
    <xf numFmtId="164" fontId="8" fillId="0" borderId="6" xfId="1" applyFont="1" applyFill="1" applyBorder="1" applyAlignment="1" applyProtection="1">
      <alignment horizontal="right" vertical="center"/>
    </xf>
    <xf numFmtId="164" fontId="1" fillId="0" borderId="36" xfId="1" applyFont="1" applyFill="1" applyBorder="1" applyAlignment="1" applyProtection="1">
      <alignment vertical="center"/>
    </xf>
    <xf numFmtId="4" fontId="1" fillId="0" borderId="12" xfId="1" applyNumberFormat="1" applyFont="1" applyFill="1" applyBorder="1" applyAlignment="1" applyProtection="1">
      <alignment horizontal="right" vertical="center"/>
    </xf>
    <xf numFmtId="164" fontId="8" fillId="0" borderId="30" xfId="1" applyFont="1" applyFill="1" applyBorder="1" applyAlignment="1" applyProtection="1">
      <alignment vertical="center"/>
    </xf>
    <xf numFmtId="164" fontId="8" fillId="0" borderId="31" xfId="1" applyFont="1" applyFill="1" applyBorder="1" applyAlignment="1" applyProtection="1">
      <alignment vertical="center"/>
    </xf>
    <xf numFmtId="164" fontId="8" fillId="0" borderId="26" xfId="1" applyFont="1" applyFill="1" applyBorder="1" applyAlignment="1" applyProtection="1">
      <alignment vertical="center"/>
    </xf>
    <xf numFmtId="164" fontId="8" fillId="0" borderId="14" xfId="1" applyFont="1" applyFill="1" applyBorder="1" applyAlignment="1" applyProtection="1">
      <alignment vertical="center"/>
    </xf>
    <xf numFmtId="164" fontId="8" fillId="0" borderId="32" xfId="1" applyFont="1" applyFill="1" applyBorder="1" applyAlignment="1" applyProtection="1">
      <alignment vertical="center"/>
    </xf>
    <xf numFmtId="164" fontId="1" fillId="0" borderId="30" xfId="1" applyFont="1" applyFill="1" applyBorder="1" applyAlignment="1" applyProtection="1">
      <alignment vertical="center"/>
    </xf>
    <xf numFmtId="43" fontId="11" fillId="0" borderId="0" xfId="1" applyNumberFormat="1" applyFont="1" applyFill="1" applyAlignment="1">
      <alignment horizontal="right"/>
    </xf>
    <xf numFmtId="164" fontId="3" fillId="0" borderId="0" xfId="1" applyFont="1" applyFill="1" applyAlignment="1">
      <alignment horizontal="right"/>
    </xf>
    <xf numFmtId="164" fontId="3" fillId="6" borderId="0" xfId="1" applyFont="1" applyFill="1"/>
    <xf numFmtId="43" fontId="14" fillId="0" borderId="0" xfId="1" applyNumberFormat="1" applyFont="1" applyAlignment="1"/>
    <xf numFmtId="164" fontId="1" fillId="0" borderId="18" xfId="1" applyFont="1" applyFill="1" applyBorder="1" applyAlignment="1" applyProtection="1">
      <alignment horizontal="right"/>
    </xf>
    <xf numFmtId="0" fontId="8" fillId="8" borderId="7" xfId="0" applyFont="1" applyFill="1" applyBorder="1" applyAlignment="1">
      <alignment vertical="center"/>
    </xf>
    <xf numFmtId="0" fontId="8" fillId="8" borderId="23" xfId="0" applyFont="1" applyFill="1" applyBorder="1" applyAlignment="1">
      <alignment horizontal="center" vertical="center"/>
    </xf>
    <xf numFmtId="164" fontId="8" fillId="8" borderId="14" xfId="1" applyFont="1" applyFill="1" applyBorder="1" applyAlignment="1" applyProtection="1"/>
    <xf numFmtId="0" fontId="8" fillId="8" borderId="0" xfId="0" applyFont="1" applyFill="1" applyAlignment="1">
      <alignment horizontal="center" vertical="center"/>
    </xf>
    <xf numFmtId="0" fontId="8" fillId="10" borderId="29" xfId="0" applyFont="1" applyFill="1" applyBorder="1" applyAlignment="1">
      <alignment horizontal="center" vertical="center"/>
    </xf>
    <xf numFmtId="0" fontId="8" fillId="10" borderId="24" xfId="0" applyFont="1" applyFill="1" applyBorder="1" applyAlignment="1">
      <alignment vertical="center"/>
    </xf>
    <xf numFmtId="164" fontId="8" fillId="10" borderId="32" xfId="1" applyFont="1" applyFill="1" applyBorder="1" applyAlignment="1" applyProtection="1">
      <alignment vertical="center"/>
    </xf>
    <xf numFmtId="0" fontId="8" fillId="10" borderId="34" xfId="0" applyFont="1" applyFill="1" applyBorder="1" applyAlignment="1">
      <alignment horizontal="center" vertical="center"/>
    </xf>
    <xf numFmtId="164" fontId="8" fillId="10" borderId="7" xfId="1" applyFont="1" applyFill="1" applyBorder="1" applyAlignment="1" applyProtection="1">
      <alignment horizontal="right" vertical="center"/>
    </xf>
    <xf numFmtId="0" fontId="8" fillId="10" borderId="7" xfId="0" applyFont="1" applyFill="1" applyBorder="1" applyAlignment="1">
      <alignment vertical="center"/>
    </xf>
    <xf numFmtId="0" fontId="8" fillId="10" borderId="23" xfId="0" applyFont="1" applyFill="1" applyBorder="1" applyAlignment="1">
      <alignment horizontal="center" vertical="center"/>
    </xf>
    <xf numFmtId="164" fontId="8" fillId="10" borderId="14" xfId="1" applyFont="1" applyFill="1" applyBorder="1" applyAlignment="1" applyProtection="1">
      <alignment vertical="center"/>
    </xf>
    <xf numFmtId="164" fontId="8" fillId="10" borderId="23" xfId="1" applyFont="1" applyFill="1" applyBorder="1" applyAlignment="1" applyProtection="1">
      <alignment horizontal="center" vertical="center"/>
    </xf>
    <xf numFmtId="165" fontId="1" fillId="0" borderId="18" xfId="1" applyNumberFormat="1" applyFont="1" applyFill="1" applyBorder="1" applyAlignment="1" applyProtection="1">
      <alignment horizontal="right"/>
    </xf>
    <xf numFmtId="164" fontId="8" fillId="0" borderId="14" xfId="1" applyFont="1" applyFill="1" applyBorder="1" applyAlignment="1" applyProtection="1"/>
    <xf numFmtId="164" fontId="8" fillId="10" borderId="30" xfId="1" applyFont="1" applyFill="1" applyBorder="1" applyAlignment="1" applyProtection="1">
      <alignment horizontal="right" vertical="center"/>
    </xf>
    <xf numFmtId="0" fontId="8" fillId="10" borderId="40" xfId="0" applyFont="1" applyFill="1" applyBorder="1" applyAlignment="1">
      <alignment vertical="center" wrapText="1"/>
    </xf>
    <xf numFmtId="0" fontId="8" fillId="0" borderId="39" xfId="0" applyFont="1" applyBorder="1" applyAlignment="1">
      <alignment vertical="center" wrapText="1"/>
    </xf>
    <xf numFmtId="164" fontId="8" fillId="0" borderId="38" xfId="1" applyFont="1" applyFill="1" applyBorder="1" applyAlignment="1" applyProtection="1">
      <alignment vertical="center"/>
    </xf>
    <xf numFmtId="165" fontId="1" fillId="0" borderId="41" xfId="1" applyNumberFormat="1" applyFont="1" applyFill="1" applyBorder="1" applyAlignment="1" applyProtection="1">
      <alignment horizontal="right"/>
    </xf>
    <xf numFmtId="0" fontId="2" fillId="0" borderId="0" xfId="0" applyFont="1" applyAlignment="1">
      <alignment horizontal="right"/>
    </xf>
    <xf numFmtId="164" fontId="1" fillId="0" borderId="8" xfId="1" applyFont="1" applyBorder="1"/>
    <xf numFmtId="164" fontId="1" fillId="0" borderId="14" xfId="1" applyFont="1" applyBorder="1"/>
    <xf numFmtId="164" fontId="1" fillId="0" borderId="7" xfId="1" applyFont="1" applyBorder="1"/>
    <xf numFmtId="164" fontId="1" fillId="0" borderId="21" xfId="1" applyFont="1" applyFill="1" applyBorder="1" applyAlignment="1" applyProtection="1">
      <alignment vertical="center"/>
    </xf>
    <xf numFmtId="164" fontId="1" fillId="0" borderId="22" xfId="1" applyFont="1" applyBorder="1"/>
    <xf numFmtId="164" fontId="1" fillId="0" borderId="7" xfId="1" applyFont="1" applyFill="1" applyBorder="1"/>
    <xf numFmtId="164" fontId="1" fillId="0" borderId="35" xfId="1" applyFont="1" applyBorder="1"/>
    <xf numFmtId="164" fontId="1" fillId="0" borderId="43" xfId="1" applyFont="1" applyFill="1" applyBorder="1" applyAlignment="1" applyProtection="1">
      <alignment vertical="center"/>
    </xf>
    <xf numFmtId="164" fontId="1" fillId="0" borderId="42" xfId="1" applyFont="1" applyFill="1" applyBorder="1" applyAlignment="1" applyProtection="1">
      <alignment vertical="center"/>
    </xf>
    <xf numFmtId="164" fontId="1" fillId="0" borderId="22" xfId="1" applyFont="1" applyFill="1" applyBorder="1" applyAlignment="1" applyProtection="1">
      <alignment vertical="center"/>
    </xf>
    <xf numFmtId="164" fontId="1" fillId="0" borderId="44" xfId="1" applyFont="1" applyBorder="1"/>
    <xf numFmtId="9" fontId="1" fillId="0" borderId="36" xfId="2" applyFont="1" applyFill="1" applyBorder="1" applyAlignment="1" applyProtection="1">
      <alignment horizontal="right" vertical="center"/>
    </xf>
    <xf numFmtId="2" fontId="1" fillId="0" borderId="45" xfId="1" applyNumberFormat="1" applyFont="1" applyFill="1" applyBorder="1" applyAlignment="1" applyProtection="1">
      <alignment horizontal="right" vertical="center" indent="2"/>
    </xf>
    <xf numFmtId="2" fontId="8" fillId="0" borderId="45" xfId="1" applyNumberFormat="1" applyFont="1" applyFill="1" applyBorder="1" applyAlignment="1" applyProtection="1">
      <alignment horizontal="right" vertical="top" indent="2"/>
    </xf>
    <xf numFmtId="164" fontId="8" fillId="0" borderId="46" xfId="1" applyFont="1" applyFill="1" applyBorder="1" applyAlignment="1" applyProtection="1">
      <alignment horizontal="right" vertical="center"/>
    </xf>
    <xf numFmtId="164" fontId="21" fillId="0" borderId="22" xfId="1" applyFont="1" applyBorder="1"/>
    <xf numFmtId="164" fontId="21" fillId="0" borderId="7" xfId="1" applyFont="1" applyBorder="1"/>
    <xf numFmtId="164" fontId="21" fillId="0" borderId="22" xfId="4" applyNumberFormat="1" applyFont="1" applyFill="1" applyBorder="1" applyAlignment="1" applyProtection="1">
      <alignment horizontal="right" vertical="center"/>
    </xf>
    <xf numFmtId="164" fontId="22" fillId="8" borderId="7" xfId="1" applyFont="1" applyFill="1" applyBorder="1" applyAlignment="1" applyProtection="1">
      <alignment vertical="center"/>
    </xf>
    <xf numFmtId="164" fontId="21" fillId="0" borderId="21" xfId="4" applyNumberFormat="1" applyFont="1" applyFill="1" applyBorder="1" applyAlignment="1" applyProtection="1">
      <alignment horizontal="right" vertical="center"/>
    </xf>
    <xf numFmtId="164" fontId="21" fillId="0" borderId="21" xfId="4" applyNumberFormat="1" applyFont="1" applyFill="1" applyBorder="1" applyAlignment="1" applyProtection="1">
      <alignment horizontal="right"/>
    </xf>
    <xf numFmtId="164" fontId="21" fillId="0" borderId="14" xfId="1" applyFont="1" applyFill="1" applyBorder="1" applyAlignment="1" applyProtection="1">
      <alignment horizontal="right" vertical="center"/>
    </xf>
    <xf numFmtId="164" fontId="21" fillId="0" borderId="35" xfId="1" applyFont="1" applyFill="1" applyBorder="1" applyAlignment="1" applyProtection="1">
      <alignment vertical="center"/>
    </xf>
    <xf numFmtId="164" fontId="22" fillId="8" borderId="36" xfId="1" applyFont="1" applyFill="1" applyBorder="1" applyAlignment="1" applyProtection="1">
      <alignment vertical="center"/>
    </xf>
    <xf numFmtId="164" fontId="8" fillId="0" borderId="47" xfId="1" applyFont="1" applyFill="1" applyBorder="1" applyAlignment="1" applyProtection="1">
      <alignment vertical="center"/>
    </xf>
    <xf numFmtId="164" fontId="21" fillId="0" borderId="35" xfId="1" applyFont="1" applyBorder="1"/>
    <xf numFmtId="164" fontId="4" fillId="0" borderId="0" xfId="1" applyFont="1"/>
    <xf numFmtId="2" fontId="1" fillId="0" borderId="48" xfId="1" applyNumberFormat="1" applyFont="1" applyFill="1" applyBorder="1" applyAlignment="1" applyProtection="1">
      <alignment horizontal="right" vertical="center" indent="2"/>
    </xf>
    <xf numFmtId="2" fontId="1" fillId="0" borderId="0" xfId="0" applyNumberFormat="1" applyFont="1"/>
    <xf numFmtId="10" fontId="2" fillId="0" borderId="0" xfId="2" applyNumberFormat="1" applyFont="1"/>
    <xf numFmtId="166" fontId="1" fillId="0" borderId="7" xfId="1" applyNumberFormat="1" applyFont="1" applyFill="1" applyBorder="1" applyAlignment="1" applyProtection="1">
      <alignment horizontal="center" vertical="center"/>
    </xf>
    <xf numFmtId="2" fontId="1" fillId="0" borderId="49" xfId="1" applyNumberFormat="1" applyFont="1" applyFill="1" applyBorder="1" applyAlignment="1" applyProtection="1">
      <alignment horizontal="right" vertical="center" indent="2"/>
    </xf>
    <xf numFmtId="2" fontId="1" fillId="0" borderId="50" xfId="1" applyNumberFormat="1" applyFont="1" applyFill="1" applyBorder="1" applyAlignment="1" applyProtection="1">
      <alignment horizontal="right" vertical="center" indent="2"/>
    </xf>
    <xf numFmtId="166" fontId="1" fillId="0" borderId="51" xfId="1" applyNumberFormat="1" applyFont="1" applyFill="1" applyBorder="1" applyAlignment="1" applyProtection="1">
      <alignment horizontal="center" vertical="center"/>
    </xf>
    <xf numFmtId="2" fontId="8" fillId="10" borderId="48" xfId="1" applyNumberFormat="1" applyFont="1" applyFill="1" applyBorder="1" applyAlignment="1" applyProtection="1">
      <alignment horizontal="right" vertical="center" indent="2"/>
    </xf>
    <xf numFmtId="166" fontId="8" fillId="8" borderId="7" xfId="1" applyNumberFormat="1" applyFont="1" applyFill="1" applyBorder="1" applyAlignment="1" applyProtection="1">
      <alignment horizontal="center" vertical="center"/>
    </xf>
    <xf numFmtId="10" fontId="1" fillId="0" borderId="0" xfId="2" applyNumberFormat="1" applyFont="1"/>
    <xf numFmtId="166" fontId="1" fillId="0" borderId="35" xfId="1" applyNumberFormat="1" applyFont="1" applyFill="1" applyBorder="1" applyAlignment="1" applyProtection="1">
      <alignment horizontal="center" vertical="center"/>
    </xf>
    <xf numFmtId="0" fontId="1" fillId="0" borderId="35" xfId="0" applyFont="1" applyBorder="1" applyAlignment="1">
      <alignment vertical="center"/>
    </xf>
    <xf numFmtId="164" fontId="1" fillId="0" borderId="52" xfId="1" applyFont="1" applyBorder="1"/>
    <xf numFmtId="164" fontId="1" fillId="0" borderId="53" xfId="1" applyFont="1" applyFill="1" applyBorder="1" applyAlignment="1" applyProtection="1">
      <alignment vertical="center"/>
    </xf>
    <xf numFmtId="164" fontId="1" fillId="0" borderId="52" xfId="1" applyFont="1" applyFill="1" applyBorder="1" applyAlignment="1" applyProtection="1">
      <alignment horizontal="right" vertical="center"/>
    </xf>
    <xf numFmtId="164" fontId="1" fillId="0" borderId="52" xfId="1" applyFont="1" applyFill="1" applyBorder="1" applyAlignment="1" applyProtection="1">
      <alignment vertical="center"/>
    </xf>
    <xf numFmtId="164" fontId="1" fillId="0" borderId="6" xfId="1" applyFont="1" applyFill="1" applyBorder="1" applyAlignment="1" applyProtection="1">
      <alignment vertical="center"/>
    </xf>
    <xf numFmtId="164" fontId="1" fillId="0" borderId="54" xfId="1" applyFont="1" applyFill="1" applyBorder="1" applyAlignment="1" applyProtection="1">
      <alignment vertical="center"/>
    </xf>
    <xf numFmtId="164" fontId="21" fillId="0" borderId="53" xfId="1" applyFont="1" applyFill="1" applyBorder="1" applyAlignment="1" applyProtection="1">
      <alignment vertical="center"/>
    </xf>
    <xf numFmtId="164" fontId="1" fillId="0" borderId="47" xfId="1" applyFont="1" applyFill="1" applyBorder="1" applyAlignment="1" applyProtection="1">
      <alignment vertical="center"/>
    </xf>
    <xf numFmtId="164" fontId="1" fillId="0" borderId="35" xfId="4" applyNumberFormat="1" applyFont="1" applyFill="1" applyBorder="1" applyAlignment="1" applyProtection="1">
      <alignment horizontal="right" vertical="center"/>
    </xf>
    <xf numFmtId="2" fontId="1" fillId="0" borderId="55" xfId="1" applyNumberFormat="1" applyFont="1" applyFill="1" applyBorder="1" applyAlignment="1" applyProtection="1">
      <alignment horizontal="right"/>
    </xf>
    <xf numFmtId="164" fontId="1" fillId="0" borderId="56" xfId="1" applyFont="1" applyFill="1" applyBorder="1" applyAlignment="1" applyProtection="1"/>
    <xf numFmtId="164" fontId="1" fillId="0" borderId="57" xfId="1" applyFont="1" applyFill="1" applyBorder="1" applyAlignment="1" applyProtection="1">
      <alignment vertical="center"/>
    </xf>
    <xf numFmtId="164" fontId="1" fillId="0" borderId="53" xfId="1" applyFont="1" applyBorder="1"/>
    <xf numFmtId="164" fontId="8" fillId="10" borderId="58" xfId="1" applyFont="1" applyFill="1" applyBorder="1" applyAlignment="1" applyProtection="1">
      <alignment vertical="center"/>
    </xf>
    <xf numFmtId="164" fontId="8" fillId="0" borderId="59" xfId="1" applyFont="1" applyFill="1" applyBorder="1" applyAlignment="1" applyProtection="1">
      <alignment vertical="top"/>
    </xf>
    <xf numFmtId="164" fontId="22" fillId="0" borderId="60" xfId="1" applyFont="1" applyFill="1" applyBorder="1" applyAlignment="1" applyProtection="1">
      <alignment horizontal="right" vertical="center"/>
    </xf>
    <xf numFmtId="2" fontId="1" fillId="0" borderId="61" xfId="1" applyNumberFormat="1" applyFont="1" applyFill="1" applyBorder="1" applyAlignment="1" applyProtection="1">
      <alignment horizontal="right" vertical="center" indent="2"/>
    </xf>
    <xf numFmtId="2" fontId="8" fillId="8" borderId="14" xfId="1" applyNumberFormat="1" applyFont="1" applyFill="1" applyBorder="1" applyAlignment="1" applyProtection="1">
      <alignment horizontal="right" vertical="center" indent="2"/>
    </xf>
    <xf numFmtId="2" fontId="8" fillId="10" borderId="14" xfId="1" applyNumberFormat="1" applyFont="1" applyFill="1" applyBorder="1" applyAlignment="1" applyProtection="1">
      <alignment horizontal="right" vertical="center" indent="2"/>
    </xf>
    <xf numFmtId="2" fontId="8" fillId="10" borderId="63" xfId="1" applyNumberFormat="1" applyFont="1" applyFill="1" applyBorder="1" applyAlignment="1" applyProtection="1">
      <alignment horizontal="right" vertical="center" indent="2"/>
    </xf>
    <xf numFmtId="167" fontId="1" fillId="0" borderId="18" xfId="1" applyNumberFormat="1" applyFont="1" applyFill="1" applyBorder="1" applyAlignment="1" applyProtection="1">
      <alignment horizontal="right"/>
    </xf>
    <xf numFmtId="2" fontId="8" fillId="10" borderId="62" xfId="1" applyNumberFormat="1" applyFont="1" applyFill="1" applyBorder="1" applyAlignment="1" applyProtection="1">
      <alignment horizontal="right" vertical="center" indent="2"/>
    </xf>
    <xf numFmtId="166" fontId="8" fillId="10" borderId="64" xfId="1" applyNumberFormat="1" applyFont="1" applyFill="1" applyBorder="1" applyAlignment="1" applyProtection="1">
      <alignment horizontal="center" vertical="center"/>
    </xf>
    <xf numFmtId="2" fontId="8" fillId="10" borderId="66" xfId="1" applyNumberFormat="1" applyFont="1" applyFill="1" applyBorder="1" applyAlignment="1" applyProtection="1">
      <alignment horizontal="right" vertical="center" indent="2"/>
    </xf>
    <xf numFmtId="2" fontId="8" fillId="10" borderId="65" xfId="1" applyNumberFormat="1" applyFont="1" applyFill="1" applyBorder="1" applyAlignment="1" applyProtection="1">
      <alignment horizontal="right" vertical="center" indent="2"/>
    </xf>
    <xf numFmtId="0" fontId="5" fillId="0" borderId="0" xfId="0" applyFont="1" applyAlignment="1">
      <alignment horizontal="center"/>
    </xf>
    <xf numFmtId="49" fontId="5" fillId="0" borderId="0" xfId="0" applyNumberFormat="1" applyFont="1" applyAlignment="1">
      <alignment horizontal="center"/>
    </xf>
    <xf numFmtId="0" fontId="2" fillId="0" borderId="0" xfId="0" applyFont="1" applyAlignment="1">
      <alignment horizontal="right"/>
    </xf>
    <xf numFmtId="0" fontId="7" fillId="7" borderId="1" xfId="0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center" vertical="center" wrapText="1"/>
    </xf>
    <xf numFmtId="0" fontId="7" fillId="7" borderId="16" xfId="0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/>
    </xf>
    <xf numFmtId="0" fontId="7" fillId="7" borderId="8" xfId="0" applyFont="1" applyFill="1" applyBorder="1" applyAlignment="1">
      <alignment horizontal="center" vertical="center"/>
    </xf>
    <xf numFmtId="0" fontId="7" fillId="7" borderId="17" xfId="0" applyFont="1" applyFill="1" applyBorder="1" applyAlignment="1">
      <alignment horizontal="center" vertical="center"/>
    </xf>
    <xf numFmtId="0" fontId="7" fillId="7" borderId="13" xfId="0" applyFont="1" applyFill="1" applyBorder="1" applyAlignment="1">
      <alignment horizontal="center" vertical="center"/>
    </xf>
    <xf numFmtId="0" fontId="7" fillId="7" borderId="14" xfId="0" applyFont="1" applyFill="1" applyBorder="1" applyAlignment="1">
      <alignment horizontal="center" vertical="center"/>
    </xf>
    <xf numFmtId="0" fontId="7" fillId="7" borderId="18" xfId="0" applyFont="1" applyFill="1" applyBorder="1" applyAlignment="1">
      <alignment horizontal="center" vertical="center"/>
    </xf>
    <xf numFmtId="0" fontId="7" fillId="7" borderId="15" xfId="0" applyFont="1" applyFill="1" applyBorder="1" applyAlignment="1">
      <alignment horizontal="center" vertical="center"/>
    </xf>
    <xf numFmtId="0" fontId="7" fillId="7" borderId="19" xfId="0" applyFont="1" applyFill="1" applyBorder="1" applyAlignment="1">
      <alignment horizontal="center" vertical="center"/>
    </xf>
    <xf numFmtId="2" fontId="7" fillId="7" borderId="13" xfId="0" applyNumberFormat="1" applyFont="1" applyFill="1" applyBorder="1" applyAlignment="1">
      <alignment horizontal="center" vertical="center"/>
    </xf>
    <xf numFmtId="2" fontId="7" fillId="7" borderId="14" xfId="0" applyNumberFormat="1" applyFont="1" applyFill="1" applyBorder="1" applyAlignment="1">
      <alignment horizontal="center" vertical="center"/>
    </xf>
    <xf numFmtId="2" fontId="7" fillId="7" borderId="18" xfId="0" applyNumberFormat="1" applyFont="1" applyFill="1" applyBorder="1" applyAlignment="1">
      <alignment horizontal="center" vertical="center"/>
    </xf>
    <xf numFmtId="2" fontId="7" fillId="7" borderId="15" xfId="0" applyNumberFormat="1" applyFont="1" applyFill="1" applyBorder="1" applyAlignment="1">
      <alignment horizontal="center" vertical="center"/>
    </xf>
    <xf numFmtId="2" fontId="7" fillId="7" borderId="19" xfId="0" applyNumberFormat="1" applyFont="1" applyFill="1" applyBorder="1" applyAlignment="1">
      <alignment horizontal="center" vertical="center"/>
    </xf>
    <xf numFmtId="0" fontId="7" fillId="9" borderId="1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7" fillId="9" borderId="24" xfId="0" applyFont="1" applyFill="1" applyBorder="1" applyAlignment="1">
      <alignment horizontal="center" vertical="center" wrapText="1"/>
    </xf>
    <xf numFmtId="17" fontId="7" fillId="7" borderId="3" xfId="0" quotePrefix="1" applyNumberFormat="1" applyFont="1" applyFill="1" applyBorder="1" applyAlignment="1">
      <alignment horizontal="center" vertical="center"/>
    </xf>
    <xf numFmtId="0" fontId="7" fillId="7" borderId="4" xfId="0" applyFont="1" applyFill="1" applyBorder="1" applyAlignment="1">
      <alignment horizontal="center" vertical="center"/>
    </xf>
    <xf numFmtId="0" fontId="7" fillId="7" borderId="9" xfId="0" applyFont="1" applyFill="1" applyBorder="1" applyAlignment="1">
      <alignment horizontal="center" vertical="center"/>
    </xf>
    <xf numFmtId="0" fontId="7" fillId="7" borderId="10" xfId="0" applyFont="1" applyFill="1" applyBorder="1" applyAlignment="1">
      <alignment horizontal="center" vertical="center"/>
    </xf>
    <xf numFmtId="2" fontId="7" fillId="7" borderId="5" xfId="0" applyNumberFormat="1" applyFont="1" applyFill="1" applyBorder="1" applyAlignment="1">
      <alignment horizontal="center" vertical="center"/>
    </xf>
    <xf numFmtId="2" fontId="7" fillId="7" borderId="6" xfId="0" applyNumberFormat="1" applyFont="1" applyFill="1" applyBorder="1" applyAlignment="1">
      <alignment horizontal="center" vertical="center"/>
    </xf>
    <xf numFmtId="2" fontId="7" fillId="7" borderId="11" xfId="0" applyNumberFormat="1" applyFont="1" applyFill="1" applyBorder="1" applyAlignment="1">
      <alignment horizontal="center" vertical="center"/>
    </xf>
    <xf numFmtId="2" fontId="7" fillId="7" borderId="12" xfId="0" applyNumberFormat="1" applyFont="1" applyFill="1" applyBorder="1" applyAlignment="1">
      <alignment horizontal="center" vertical="center"/>
    </xf>
    <xf numFmtId="164" fontId="19" fillId="0" borderId="0" xfId="1"/>
    <xf numFmtId="164" fontId="19" fillId="2" borderId="0" xfId="1" applyFill="1"/>
    <xf numFmtId="164" fontId="19" fillId="0" borderId="0" xfId="1" applyAlignment="1">
      <alignment vertical="center"/>
    </xf>
    <xf numFmtId="164" fontId="19" fillId="3" borderId="0" xfId="1" applyFill="1" applyAlignment="1">
      <alignment vertical="center"/>
    </xf>
    <xf numFmtId="164" fontId="19" fillId="4" borderId="0" xfId="1" applyFill="1" applyAlignment="1">
      <alignment vertical="center"/>
    </xf>
    <xf numFmtId="164" fontId="19" fillId="5" borderId="0" xfId="1" applyFill="1" applyAlignment="1">
      <alignment vertical="center"/>
    </xf>
    <xf numFmtId="164" fontId="19" fillId="2" borderId="0" xfId="1" applyFill="1" applyAlignment="1">
      <alignment vertical="center"/>
    </xf>
    <xf numFmtId="166" fontId="22" fillId="8" borderId="36" xfId="1" applyNumberFormat="1" applyFont="1" applyFill="1" applyBorder="1" applyAlignment="1" applyProtection="1">
      <alignment vertical="center"/>
    </xf>
  </cellXfs>
  <cellStyles count="8">
    <cellStyle name="Comma" xfId="1" builtinId="3"/>
    <cellStyle name="Comma 2" xfId="4"/>
    <cellStyle name="Comma 3" xfId="5"/>
    <cellStyle name="Comma 5" xfId="6"/>
    <cellStyle name="Normal" xfId="0" builtinId="0"/>
    <cellStyle name="Normal 2" xfId="3"/>
    <cellStyle name="Normal_EXP 2009 (VAL &amp; QTY)" xfId="7"/>
    <cellStyle name="Percent" xfId="2" builtinId="5"/>
  </cellStyles>
  <dxfs count="0"/>
  <tableStyles count="0" defaultTableStyle="TableStyleMedium2" defaultPivotStyle="PivotStyleLight16"/>
  <colors>
    <mruColors>
      <color rgb="FF81E3E1"/>
      <color rgb="FF40D4D0"/>
      <color rgb="FF0000CC"/>
      <color rgb="FF76E0DD"/>
      <color rgb="FFC6F2F1"/>
      <color rgb="FFA7EB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11"/>
  <sheetViews>
    <sheetView tabSelected="1" view="pageBreakPreview" zoomScale="50" zoomScaleNormal="75" zoomScaleSheetLayoutView="50" workbookViewId="0">
      <pane xSplit="2" ySplit="9" topLeftCell="C52" activePane="bottomRight" state="frozen"/>
      <selection pane="topRight" activeCell="C1" sqref="C1"/>
      <selection pane="bottomLeft" activeCell="A10" sqref="A10"/>
      <selection pane="bottomRight" activeCell="L59" sqref="L59"/>
    </sheetView>
  </sheetViews>
  <sheetFormatPr defaultColWidth="9.28515625" defaultRowHeight="20.25"/>
  <cols>
    <col min="1" max="1" width="66.85546875" style="9" customWidth="1"/>
    <col min="2" max="2" width="23.28515625" style="10" customWidth="1"/>
    <col min="3" max="6" width="31.28515625" style="9" customWidth="1"/>
    <col min="7" max="8" width="31.28515625" style="66" customWidth="1"/>
    <col min="9" max="9" width="40.28515625" style="76" customWidth="1"/>
    <col min="10" max="10" width="26.140625" style="222" customWidth="1"/>
    <col min="11" max="11" width="21" style="9" bestFit="1" customWidth="1"/>
    <col min="12" max="12" width="18.28515625" style="9" bestFit="1" customWidth="1"/>
    <col min="13" max="16384" width="9.28515625" style="9"/>
  </cols>
  <sheetData>
    <row r="2" spans="1:12" s="1" customFormat="1" ht="27.75">
      <c r="A2" s="192" t="s">
        <v>0</v>
      </c>
      <c r="B2" s="192"/>
      <c r="C2" s="192"/>
      <c r="D2" s="192"/>
      <c r="E2" s="192"/>
      <c r="F2" s="192"/>
      <c r="G2" s="192"/>
      <c r="H2" s="192"/>
      <c r="I2" s="192"/>
      <c r="J2" s="222"/>
    </row>
    <row r="3" spans="1:12" s="1" customFormat="1" ht="27.75">
      <c r="A3" s="193" t="s">
        <v>70</v>
      </c>
      <c r="B3" s="193"/>
      <c r="C3" s="193"/>
      <c r="D3" s="193"/>
      <c r="E3" s="193"/>
      <c r="F3" s="193"/>
      <c r="G3" s="193"/>
      <c r="H3" s="193"/>
      <c r="I3" s="193"/>
      <c r="J3" s="222"/>
    </row>
    <row r="4" spans="1:12" s="1" customFormat="1" ht="23.25">
      <c r="A4" s="11"/>
      <c r="B4" s="12"/>
      <c r="C4" s="154"/>
      <c r="D4" s="154"/>
      <c r="E4" s="154"/>
      <c r="F4" s="154">
        <v>1000</v>
      </c>
      <c r="G4" s="56"/>
      <c r="H4" s="56"/>
      <c r="I4" s="67"/>
      <c r="J4" s="222"/>
    </row>
    <row r="5" spans="1:12" s="2" customFormat="1" ht="24" customHeight="1">
      <c r="A5" s="195" t="s">
        <v>1</v>
      </c>
      <c r="B5" s="198" t="s">
        <v>2</v>
      </c>
      <c r="C5" s="214" t="s">
        <v>71</v>
      </c>
      <c r="D5" s="215"/>
      <c r="E5" s="214" t="s">
        <v>72</v>
      </c>
      <c r="F5" s="215"/>
      <c r="G5" s="218" t="s">
        <v>3</v>
      </c>
      <c r="H5" s="219"/>
      <c r="I5" s="211" t="s">
        <v>4</v>
      </c>
      <c r="J5" s="223"/>
    </row>
    <row r="6" spans="1:12" s="2" customFormat="1" ht="23.25">
      <c r="A6" s="196"/>
      <c r="B6" s="199"/>
      <c r="C6" s="216"/>
      <c r="D6" s="217"/>
      <c r="E6" s="216"/>
      <c r="F6" s="217"/>
      <c r="G6" s="220"/>
      <c r="H6" s="221"/>
      <c r="I6" s="212"/>
      <c r="J6" s="223"/>
    </row>
    <row r="7" spans="1:12" s="2" customFormat="1" ht="23.25">
      <c r="A7" s="196"/>
      <c r="B7" s="199"/>
      <c r="C7" s="201" t="s">
        <v>57</v>
      </c>
      <c r="D7" s="201" t="s">
        <v>5</v>
      </c>
      <c r="E7" s="201" t="s">
        <v>57</v>
      </c>
      <c r="F7" s="204" t="s">
        <v>5</v>
      </c>
      <c r="G7" s="206" t="s">
        <v>57</v>
      </c>
      <c r="H7" s="209" t="s">
        <v>6</v>
      </c>
      <c r="I7" s="212"/>
      <c r="J7" s="223"/>
    </row>
    <row r="8" spans="1:12" s="2" customFormat="1" ht="23.25">
      <c r="A8" s="196"/>
      <c r="B8" s="199"/>
      <c r="C8" s="202"/>
      <c r="D8" s="202"/>
      <c r="E8" s="202"/>
      <c r="F8" s="204"/>
      <c r="G8" s="207"/>
      <c r="H8" s="209"/>
      <c r="I8" s="212"/>
      <c r="J8" s="223"/>
    </row>
    <row r="9" spans="1:12" s="2" customFormat="1" ht="21.6" customHeight="1">
      <c r="A9" s="197"/>
      <c r="B9" s="200"/>
      <c r="C9" s="203"/>
      <c r="D9" s="203"/>
      <c r="E9" s="203"/>
      <c r="F9" s="205"/>
      <c r="G9" s="208"/>
      <c r="H9" s="210"/>
      <c r="I9" s="213"/>
      <c r="J9" s="223"/>
    </row>
    <row r="10" spans="1:12" s="1" customFormat="1" ht="23.25">
      <c r="A10" s="13"/>
      <c r="B10" s="14"/>
      <c r="C10" s="78"/>
      <c r="D10" s="78"/>
      <c r="E10" s="121"/>
      <c r="F10" s="177"/>
      <c r="G10" s="176"/>
      <c r="H10" s="57"/>
      <c r="I10" s="68"/>
      <c r="J10" s="222"/>
    </row>
    <row r="11" spans="1:12" s="3" customFormat="1" ht="24" customHeight="1">
      <c r="A11" s="15" t="s">
        <v>60</v>
      </c>
      <c r="B11" s="16" t="s">
        <v>7</v>
      </c>
      <c r="C11" s="128">
        <v>9080.2749436360009</v>
      </c>
      <c r="D11" s="128">
        <v>38452.839080999998</v>
      </c>
      <c r="E11" s="179">
        <v>9709.6323959299989</v>
      </c>
      <c r="F11" s="179">
        <v>41100.323529000001</v>
      </c>
      <c r="G11" s="183">
        <f>((E11-C11)/C11)*100</f>
        <v>6.9310396017808831</v>
      </c>
      <c r="H11" s="183">
        <f>((F11-D11)/D11)*100</f>
        <v>6.8850168447202025</v>
      </c>
      <c r="I11" s="158">
        <f>(F11/$F$78)*100</f>
        <v>34.47217028499638</v>
      </c>
      <c r="J11" s="222"/>
      <c r="K11" s="164"/>
      <c r="L11" s="164"/>
    </row>
    <row r="12" spans="1:12" s="3" customFormat="1" ht="24" customHeight="1">
      <c r="A12" s="17" t="s">
        <v>8</v>
      </c>
      <c r="B12" s="18" t="s">
        <v>7</v>
      </c>
      <c r="C12" s="128">
        <v>2196.8338857999997</v>
      </c>
      <c r="D12" s="128">
        <v>8639.9446989999997</v>
      </c>
      <c r="E12" s="179">
        <v>2485.237607</v>
      </c>
      <c r="F12" s="179">
        <v>9995.4602859999995</v>
      </c>
      <c r="G12" s="183">
        <f t="shared" ref="G12:H21" si="0">((E12-C12)/C12)*100</f>
        <v>13.128153342143806</v>
      </c>
      <c r="H12" s="183">
        <f t="shared" ref="H12:H19" si="1">((F12-D12)/D12)*100</f>
        <v>15.688938230783922</v>
      </c>
      <c r="I12" s="158">
        <f t="shared" ref="I12:I21" si="2">(F12/$F$78)*100</f>
        <v>8.38351573589898</v>
      </c>
      <c r="J12" s="222"/>
      <c r="K12" s="164"/>
      <c r="L12" s="164"/>
    </row>
    <row r="13" spans="1:12" s="3" customFormat="1" ht="24" customHeight="1">
      <c r="A13" s="17" t="s">
        <v>9</v>
      </c>
      <c r="B13" s="18" t="s">
        <v>7</v>
      </c>
      <c r="C13" s="128">
        <v>6883.4410578360003</v>
      </c>
      <c r="D13" s="128">
        <v>29812.894381999999</v>
      </c>
      <c r="E13" s="179">
        <v>7224.3947889299998</v>
      </c>
      <c r="F13" s="179">
        <v>31104.863243</v>
      </c>
      <c r="G13" s="183">
        <f t="shared" si="0"/>
        <v>4.9532454513555129</v>
      </c>
      <c r="H13" s="183">
        <f t="shared" si="1"/>
        <v>4.3335908430952195</v>
      </c>
      <c r="I13" s="158">
        <f t="shared" si="2"/>
        <v>26.088654549097402</v>
      </c>
      <c r="J13" s="222"/>
      <c r="K13" s="164"/>
      <c r="L13" s="164"/>
    </row>
    <row r="14" spans="1:12" s="3" customFormat="1" ht="24" customHeight="1">
      <c r="A14" s="15" t="s">
        <v>10</v>
      </c>
      <c r="B14" s="18" t="s">
        <v>7</v>
      </c>
      <c r="C14" s="128">
        <v>578.69179600000007</v>
      </c>
      <c r="D14" s="128">
        <v>3069.3432910000001</v>
      </c>
      <c r="E14" s="179">
        <v>647.77527069999985</v>
      </c>
      <c r="F14" s="179">
        <v>3581.4079830000001</v>
      </c>
      <c r="G14" s="183">
        <f t="shared" si="0"/>
        <v>11.937870067886667</v>
      </c>
      <c r="H14" s="183">
        <f t="shared" si="1"/>
        <v>16.683200393435555</v>
      </c>
      <c r="I14" s="158">
        <f t="shared" si="2"/>
        <v>3.0038426768808764</v>
      </c>
      <c r="J14" s="222"/>
      <c r="K14" s="164"/>
      <c r="L14" s="164"/>
    </row>
    <row r="15" spans="1:12" s="3" customFormat="1" ht="24" customHeight="1">
      <c r="A15" s="17" t="s">
        <v>11</v>
      </c>
      <c r="B15" s="16" t="s">
        <v>7</v>
      </c>
      <c r="C15" s="128">
        <v>155.97708700000001</v>
      </c>
      <c r="D15" s="128">
        <v>656.88155700000004</v>
      </c>
      <c r="E15" s="179">
        <v>184.47146799999999</v>
      </c>
      <c r="F15" s="179">
        <v>914.54110500000002</v>
      </c>
      <c r="G15" s="183">
        <f t="shared" si="0"/>
        <v>18.268312063040369</v>
      </c>
      <c r="H15" s="183">
        <f t="shared" si="1"/>
        <v>39.224658578745874</v>
      </c>
      <c r="I15" s="158">
        <f t="shared" si="2"/>
        <v>0.76705519561042268</v>
      </c>
      <c r="J15" s="222"/>
      <c r="K15" s="164"/>
      <c r="L15" s="164"/>
    </row>
    <row r="16" spans="1:12" s="3" customFormat="1" ht="24" customHeight="1">
      <c r="A16" s="17" t="s">
        <v>12</v>
      </c>
      <c r="B16" s="16" t="s">
        <v>7</v>
      </c>
      <c r="C16" s="128">
        <v>422.71470900000008</v>
      </c>
      <c r="D16" s="128">
        <v>2412.461734</v>
      </c>
      <c r="E16" s="179">
        <v>463.30380269999989</v>
      </c>
      <c r="F16" s="179">
        <v>2666.8668779999998</v>
      </c>
      <c r="G16" s="183">
        <f t="shared" si="0"/>
        <v>9.6020064681496091</v>
      </c>
      <c r="H16" s="183">
        <f t="shared" si="1"/>
        <v>10.545458210364295</v>
      </c>
      <c r="I16" s="158">
        <f t="shared" si="2"/>
        <v>2.2367874812704533</v>
      </c>
      <c r="J16" s="222"/>
      <c r="K16" s="164"/>
      <c r="L16" s="164"/>
    </row>
    <row r="17" spans="1:12" s="3" customFormat="1" ht="24" customHeight="1">
      <c r="A17" s="15" t="s">
        <v>13</v>
      </c>
      <c r="B17" s="16" t="s">
        <v>7</v>
      </c>
      <c r="C17" s="128">
        <v>3065.5340432546068</v>
      </c>
      <c r="D17" s="128">
        <v>15926.867157000001</v>
      </c>
      <c r="E17" s="179">
        <v>4796.4263826716315</v>
      </c>
      <c r="F17" s="179">
        <v>18167.909173</v>
      </c>
      <c r="G17" s="183">
        <f t="shared" si="0"/>
        <v>56.462995190859999</v>
      </c>
      <c r="H17" s="183">
        <f t="shared" si="1"/>
        <v>14.070827576502021</v>
      </c>
      <c r="I17" s="158">
        <f t="shared" si="2"/>
        <v>15.238012866056916</v>
      </c>
      <c r="J17" s="222"/>
      <c r="K17" s="164"/>
      <c r="L17" s="164"/>
    </row>
    <row r="18" spans="1:12" s="3" customFormat="1" ht="24" customHeight="1">
      <c r="A18" s="15" t="s">
        <v>14</v>
      </c>
      <c r="B18" s="16" t="s">
        <v>7</v>
      </c>
      <c r="C18" s="128">
        <v>2290.1163849684294</v>
      </c>
      <c r="D18" s="128">
        <v>7878.0755449999997</v>
      </c>
      <c r="E18" s="179">
        <v>4206.2398516030116</v>
      </c>
      <c r="F18" s="179">
        <v>8951.0794449999994</v>
      </c>
      <c r="G18" s="183">
        <f t="shared" si="0"/>
        <v>83.669261493057135</v>
      </c>
      <c r="H18" s="183">
        <f t="shared" si="1"/>
        <v>13.620127071274482</v>
      </c>
      <c r="I18" s="158">
        <f t="shared" si="2"/>
        <v>7.5075597554567093</v>
      </c>
      <c r="J18" s="222"/>
      <c r="K18" s="164"/>
      <c r="L18" s="164"/>
    </row>
    <row r="19" spans="1:12" s="3" customFormat="1" ht="24" customHeight="1">
      <c r="A19" s="15" t="s">
        <v>15</v>
      </c>
      <c r="B19" s="16" t="s">
        <v>7</v>
      </c>
      <c r="C19" s="128">
        <v>1350.400547</v>
      </c>
      <c r="D19" s="128">
        <v>938.63586199999997</v>
      </c>
      <c r="E19" s="179">
        <v>1523.3848095999997</v>
      </c>
      <c r="F19" s="179">
        <v>1017.69813</v>
      </c>
      <c r="G19" s="183">
        <f t="shared" si="0"/>
        <v>12.80984838048942</v>
      </c>
      <c r="H19" s="183">
        <f t="shared" si="1"/>
        <v>8.4231032715432317</v>
      </c>
      <c r="I19" s="158">
        <f t="shared" si="2"/>
        <v>0.85357632796561</v>
      </c>
      <c r="J19" s="222"/>
      <c r="K19" s="164"/>
      <c r="L19" s="164"/>
    </row>
    <row r="20" spans="1:12" s="3" customFormat="1" ht="24" customHeight="1">
      <c r="A20" s="166"/>
      <c r="B20" s="16"/>
      <c r="C20" s="167"/>
      <c r="D20" s="167"/>
      <c r="E20" s="129"/>
      <c r="F20" s="129"/>
      <c r="G20" s="155"/>
      <c r="H20" s="155"/>
      <c r="I20" s="165"/>
      <c r="J20" s="222"/>
      <c r="K20" s="164"/>
      <c r="L20" s="164"/>
    </row>
    <row r="21" spans="1:12" s="4" customFormat="1" ht="24" customHeight="1">
      <c r="A21" s="107" t="s">
        <v>16</v>
      </c>
      <c r="B21" s="108" t="s">
        <v>7</v>
      </c>
      <c r="C21" s="109">
        <f>SUM(C17:C19)+C11+C14</f>
        <v>16365.017714859037</v>
      </c>
      <c r="D21" s="109">
        <f>SUM(D17:D19)+D11+D14</f>
        <v>66265.760935999991</v>
      </c>
      <c r="E21" s="109">
        <f>SUM(E17:E19)+E11+E14</f>
        <v>20883.458710504641</v>
      </c>
      <c r="F21" s="109">
        <f>SUM(F17:F19)+F11+F14</f>
        <v>72818.418259999991</v>
      </c>
      <c r="G21" s="184">
        <f>((E21-C21)/C21)*100</f>
        <v>27.610364219422561</v>
      </c>
      <c r="H21" s="184">
        <f t="shared" si="0"/>
        <v>9.8884510363181501</v>
      </c>
      <c r="I21" s="163">
        <f t="shared" si="2"/>
        <v>61.075161911356481</v>
      </c>
      <c r="J21" s="222"/>
      <c r="K21" s="164"/>
      <c r="L21" s="164"/>
    </row>
    <row r="22" spans="1:12" s="3" customFormat="1" ht="24" customHeight="1">
      <c r="A22" s="20"/>
      <c r="B22" s="21"/>
      <c r="C22" s="80"/>
      <c r="D22" s="81"/>
      <c r="E22" s="129"/>
      <c r="F22" s="138"/>
      <c r="G22" s="159"/>
      <c r="H22" s="160"/>
      <c r="I22" s="161"/>
      <c r="J22" s="224"/>
      <c r="K22" s="156"/>
      <c r="L22" s="156"/>
    </row>
    <row r="23" spans="1:12" s="3" customFormat="1" ht="24" customHeight="1">
      <c r="A23" s="15"/>
      <c r="B23" s="16"/>
      <c r="C23" s="136"/>
      <c r="D23" s="135"/>
      <c r="E23" s="174"/>
      <c r="F23" s="174"/>
      <c r="G23" s="155"/>
      <c r="H23" s="155"/>
      <c r="I23" s="158"/>
      <c r="J23" s="224"/>
    </row>
    <row r="24" spans="1:12" s="3" customFormat="1" ht="24" customHeight="1">
      <c r="A24" s="15" t="s">
        <v>17</v>
      </c>
      <c r="B24" s="37" t="s">
        <v>7</v>
      </c>
      <c r="C24" s="143">
        <v>602.78456333499992</v>
      </c>
      <c r="D24" s="144">
        <v>3814.3607579999998</v>
      </c>
      <c r="E24" s="134">
        <v>689.1129668330999</v>
      </c>
      <c r="F24" s="134">
        <v>5025.0937569999996</v>
      </c>
      <c r="G24" s="183">
        <f>((E24-C24)/C24)*100</f>
        <v>14.321601571957082</v>
      </c>
      <c r="H24" s="183">
        <f>((F24-D24)/D24)*100</f>
        <v>31.741439150994953</v>
      </c>
      <c r="I24" s="158">
        <f t="shared" ref="I24:I33" si="3">(F24/$F$78)*100</f>
        <v>4.2147086157886235</v>
      </c>
      <c r="J24" s="222"/>
      <c r="K24" s="164"/>
      <c r="L24" s="164"/>
    </row>
    <row r="25" spans="1:12" s="3" customFormat="1" ht="24" customHeight="1">
      <c r="A25" s="15" t="s">
        <v>18</v>
      </c>
      <c r="B25" s="37" t="s">
        <v>7</v>
      </c>
      <c r="C25" s="143">
        <v>154.56471890663659</v>
      </c>
      <c r="D25" s="144">
        <v>875.39792599999998</v>
      </c>
      <c r="E25" s="134">
        <v>212.85927007414003</v>
      </c>
      <c r="F25" s="134">
        <v>1353.245901</v>
      </c>
      <c r="G25" s="183">
        <f>((E25-C25)/C25)*100</f>
        <v>37.715302418215977</v>
      </c>
      <c r="H25" s="183">
        <f>((F25-D25)/D25)*100</f>
        <v>54.586372757753146</v>
      </c>
      <c r="I25" s="158">
        <f t="shared" si="3"/>
        <v>1.1350110931323942</v>
      </c>
      <c r="J25" s="222"/>
      <c r="K25" s="164"/>
      <c r="L25" s="164"/>
    </row>
    <row r="26" spans="1:12" s="3" customFormat="1" ht="24" customHeight="1">
      <c r="A26" s="15" t="s">
        <v>19</v>
      </c>
      <c r="B26" s="16"/>
      <c r="C26" s="145"/>
      <c r="D26" s="144">
        <v>1357.997198</v>
      </c>
      <c r="E26" s="175"/>
      <c r="F26" s="134">
        <v>1248.5400199999999</v>
      </c>
      <c r="G26" s="183"/>
      <c r="H26" s="183">
        <f t="shared" ref="H26:H33" si="4">((F26-D26)/D26)*100</f>
        <v>-8.0601917412792865</v>
      </c>
      <c r="I26" s="158">
        <f t="shared" si="3"/>
        <v>1.0471908851691702</v>
      </c>
      <c r="J26" s="222"/>
      <c r="K26" s="164"/>
      <c r="L26" s="164"/>
    </row>
    <row r="27" spans="1:12" s="3" customFormat="1" ht="24" customHeight="1">
      <c r="A27" s="15" t="s">
        <v>20</v>
      </c>
      <c r="B27" s="16"/>
      <c r="C27" s="145"/>
      <c r="D27" s="144">
        <v>1.7683530000000001</v>
      </c>
      <c r="E27" s="175"/>
      <c r="F27" s="134">
        <v>3.5129090000000001</v>
      </c>
      <c r="G27" s="183"/>
      <c r="H27" s="183">
        <f t="shared" si="4"/>
        <v>98.654284523508593</v>
      </c>
      <c r="I27" s="158">
        <f t="shared" si="3"/>
        <v>2.9463903649870546E-3</v>
      </c>
      <c r="J27" s="222"/>
      <c r="K27" s="164"/>
      <c r="L27" s="164"/>
    </row>
    <row r="28" spans="1:12" s="3" customFormat="1" ht="24" customHeight="1">
      <c r="A28" s="15" t="s">
        <v>21</v>
      </c>
      <c r="B28" s="16"/>
      <c r="C28" s="145"/>
      <c r="D28" s="144">
        <v>9066.9864770000004</v>
      </c>
      <c r="E28" s="175"/>
      <c r="F28" s="134">
        <v>11093.028326</v>
      </c>
      <c r="G28" s="183"/>
      <c r="H28" s="183">
        <f t="shared" si="4"/>
        <v>22.345261616297869</v>
      </c>
      <c r="I28" s="158">
        <f t="shared" si="3"/>
        <v>9.3040815399017962</v>
      </c>
      <c r="J28" s="222"/>
      <c r="K28" s="164"/>
      <c r="L28" s="164"/>
    </row>
    <row r="29" spans="1:12" s="3" customFormat="1" ht="24" customHeight="1">
      <c r="A29" s="17" t="s">
        <v>22</v>
      </c>
      <c r="B29" s="16"/>
      <c r="C29" s="145"/>
      <c r="D29" s="144">
        <v>7849.9989459999997</v>
      </c>
      <c r="E29" s="175"/>
      <c r="F29" s="134">
        <v>9791.7344680000006</v>
      </c>
      <c r="G29" s="183"/>
      <c r="H29" s="183">
        <f t="shared" si="4"/>
        <v>24.735487677860394</v>
      </c>
      <c r="I29" s="158">
        <f t="shared" si="3"/>
        <v>8.212644305055111</v>
      </c>
      <c r="J29" s="222"/>
      <c r="K29" s="164"/>
      <c r="L29" s="164"/>
    </row>
    <row r="30" spans="1:12" s="3" customFormat="1" ht="24" customHeight="1">
      <c r="A30" s="17" t="s">
        <v>23</v>
      </c>
      <c r="B30" s="16"/>
      <c r="C30" s="145"/>
      <c r="D30" s="133">
        <v>1216.987531</v>
      </c>
      <c r="E30" s="175"/>
      <c r="F30" s="134">
        <v>1301.293858</v>
      </c>
      <c r="G30" s="183"/>
      <c r="H30" s="183">
        <f t="shared" si="4"/>
        <v>6.9274602124087012</v>
      </c>
      <c r="I30" s="158">
        <f t="shared" si="3"/>
        <v>1.0914372348466848</v>
      </c>
      <c r="J30" s="222"/>
      <c r="K30" s="164"/>
      <c r="L30" s="164"/>
    </row>
    <row r="31" spans="1:12" s="3" customFormat="1" ht="24" customHeight="1">
      <c r="A31" s="15" t="s">
        <v>24</v>
      </c>
      <c r="B31" s="16"/>
      <c r="C31" s="145"/>
      <c r="D31" s="144">
        <v>624.804756</v>
      </c>
      <c r="E31" s="175"/>
      <c r="F31" s="134">
        <v>690.48386200000004</v>
      </c>
      <c r="G31" s="183"/>
      <c r="H31" s="183">
        <f t="shared" si="4"/>
        <v>10.51194078938798</v>
      </c>
      <c r="I31" s="158">
        <f t="shared" si="3"/>
        <v>0.57913114122109377</v>
      </c>
      <c r="J31" s="222"/>
      <c r="K31" s="164"/>
      <c r="L31" s="164"/>
    </row>
    <row r="32" spans="1:12" s="3" customFormat="1" ht="24" customHeight="1">
      <c r="A32" s="15" t="s">
        <v>25</v>
      </c>
      <c r="B32" s="16"/>
      <c r="C32" s="145"/>
      <c r="D32" s="144">
        <v>1299.7341220000001</v>
      </c>
      <c r="E32" s="175"/>
      <c r="F32" s="134">
        <v>1414.5406519999999</v>
      </c>
      <c r="G32" s="183"/>
      <c r="H32" s="183">
        <f t="shared" si="4"/>
        <v>8.833078093182495</v>
      </c>
      <c r="I32" s="158">
        <f t="shared" si="3"/>
        <v>1.1864209827055885</v>
      </c>
      <c r="J32" s="222"/>
      <c r="K32" s="164"/>
      <c r="L32" s="164"/>
    </row>
    <row r="33" spans="1:12" s="3" customFormat="1" ht="24" customHeight="1">
      <c r="A33" s="15" t="s">
        <v>26</v>
      </c>
      <c r="B33" s="16"/>
      <c r="C33" s="145"/>
      <c r="D33" s="144">
        <v>1039.7795510000001</v>
      </c>
      <c r="E33" s="175"/>
      <c r="F33" s="134">
        <v>1128.2262049999999</v>
      </c>
      <c r="G33" s="183"/>
      <c r="H33" s="183">
        <f t="shared" si="4"/>
        <v>8.5062890412623471</v>
      </c>
      <c r="I33" s="158">
        <f t="shared" si="3"/>
        <v>0.9462797982919311</v>
      </c>
      <c r="J33" s="222"/>
      <c r="K33" s="164"/>
      <c r="L33" s="164"/>
    </row>
    <row r="34" spans="1:12" s="3" customFormat="1" ht="24" customHeight="1">
      <c r="A34" s="15"/>
      <c r="B34" s="16"/>
      <c r="C34" s="137"/>
      <c r="D34" s="84"/>
      <c r="E34" s="87"/>
      <c r="F34" s="83"/>
      <c r="G34" s="155"/>
      <c r="H34" s="155"/>
      <c r="I34" s="158"/>
      <c r="J34" s="222"/>
      <c r="K34" s="164"/>
      <c r="L34" s="164"/>
    </row>
    <row r="35" spans="1:12" s="4" customFormat="1" ht="24" customHeight="1">
      <c r="A35" s="107" t="s">
        <v>16</v>
      </c>
      <c r="B35" s="108" t="s">
        <v>7</v>
      </c>
      <c r="C35" s="146">
        <f>SUM(C24:C25)</f>
        <v>757.3492822416365</v>
      </c>
      <c r="D35" s="146">
        <f>SUM(D24:D28)+SUM(D31:D33)</f>
        <v>18080.829140999998</v>
      </c>
      <c r="E35" s="146">
        <f>SUM(E24:E25)</f>
        <v>901.9722369072399</v>
      </c>
      <c r="F35" s="146">
        <f>SUM(F24:F28)+SUM(F31:F33)</f>
        <v>21956.671631999998</v>
      </c>
      <c r="G35" s="184">
        <f t="shared" ref="G35" si="5">((E35-C35)/C35)*100</f>
        <v>19.095938697867627</v>
      </c>
      <c r="H35" s="184">
        <f t="shared" ref="H35" si="6">((F35-D35)/D35)*100</f>
        <v>21.436198864415783</v>
      </c>
      <c r="I35" s="163">
        <f t="shared" ref="I35" si="7">(F35/$F$78)*100</f>
        <v>18.415770446575582</v>
      </c>
      <c r="J35" s="222"/>
      <c r="K35" s="164"/>
      <c r="L35" s="164"/>
    </row>
    <row r="36" spans="1:12" s="3" customFormat="1" ht="24" customHeight="1">
      <c r="A36" s="15"/>
      <c r="B36" s="19"/>
      <c r="C36" s="85"/>
      <c r="D36" s="83"/>
      <c r="E36" s="85"/>
      <c r="F36" s="187"/>
      <c r="G36" s="159"/>
      <c r="H36" s="160"/>
      <c r="I36" s="161"/>
      <c r="J36" s="224"/>
    </row>
    <row r="37" spans="1:12" s="3" customFormat="1" ht="24" customHeight="1">
      <c r="A37" s="22"/>
      <c r="B37" s="23"/>
      <c r="C37" s="86"/>
      <c r="D37" s="86"/>
      <c r="E37" s="86"/>
      <c r="F37" s="86"/>
      <c r="G37" s="155"/>
      <c r="H37" s="155"/>
      <c r="I37" s="158"/>
      <c r="J37" s="224"/>
    </row>
    <row r="38" spans="1:12" s="3" customFormat="1" ht="24" customHeight="1">
      <c r="A38" s="15" t="s">
        <v>27</v>
      </c>
      <c r="B38" s="16" t="s">
        <v>28</v>
      </c>
      <c r="C38" s="143">
        <v>467.25251489999994</v>
      </c>
      <c r="D38" s="153">
        <v>405.17255999999998</v>
      </c>
      <c r="E38" s="134">
        <v>449.22876235000001</v>
      </c>
      <c r="F38" s="134">
        <v>335.01969600000001</v>
      </c>
      <c r="G38" s="183">
        <f t="shared" ref="G38:G43" si="8">((E38-C38)/C38)*100</f>
        <v>-3.8573901638297907</v>
      </c>
      <c r="H38" s="183">
        <f t="shared" ref="H38:H50" si="9">((F38-D38)/D38)*100</f>
        <v>-17.314317632961117</v>
      </c>
      <c r="I38" s="158">
        <f t="shared" ref="I38:I50" si="10">(F38/$F$78)*100</f>
        <v>0.28099185158946394</v>
      </c>
      <c r="J38" s="222"/>
      <c r="K38" s="164"/>
      <c r="L38" s="164"/>
    </row>
    <row r="39" spans="1:12" s="3" customFormat="1" ht="24" customHeight="1">
      <c r="A39" s="15" t="s">
        <v>29</v>
      </c>
      <c r="B39" s="16" t="s">
        <v>28</v>
      </c>
      <c r="C39" s="143">
        <v>696.49099976899993</v>
      </c>
      <c r="D39" s="153">
        <v>1551.1932629999999</v>
      </c>
      <c r="E39" s="134">
        <v>671.92874070709979</v>
      </c>
      <c r="F39" s="134">
        <v>1434.9339339999999</v>
      </c>
      <c r="G39" s="183">
        <f t="shared" si="8"/>
        <v>-3.5265723562898184</v>
      </c>
      <c r="H39" s="183">
        <f t="shared" si="9"/>
        <v>-7.4948319963145691</v>
      </c>
      <c r="I39" s="158">
        <f t="shared" si="10"/>
        <v>1.2035254877170374</v>
      </c>
      <c r="J39" s="222"/>
      <c r="K39" s="164"/>
      <c r="L39" s="164"/>
    </row>
    <row r="40" spans="1:12" s="3" customFormat="1" ht="24" customHeight="1">
      <c r="A40" s="15" t="s">
        <v>30</v>
      </c>
      <c r="B40" s="16" t="s">
        <v>28</v>
      </c>
      <c r="C40" s="143">
        <v>310.69289504600005</v>
      </c>
      <c r="D40" s="153">
        <v>554.83452499999999</v>
      </c>
      <c r="E40" s="134">
        <v>261.29418641260003</v>
      </c>
      <c r="F40" s="134">
        <v>495.09831200000002</v>
      </c>
      <c r="G40" s="183">
        <f t="shared" si="8"/>
        <v>-15.899529542214418</v>
      </c>
      <c r="H40" s="183">
        <f t="shared" si="9"/>
        <v>-10.766491685065915</v>
      </c>
      <c r="I40" s="158">
        <f t="shared" si="10"/>
        <v>0.41525496282373237</v>
      </c>
      <c r="J40" s="222"/>
      <c r="K40" s="164"/>
      <c r="L40" s="164"/>
    </row>
    <row r="41" spans="1:12" s="3" customFormat="1" ht="24" customHeight="1">
      <c r="A41" s="15" t="s">
        <v>31</v>
      </c>
      <c r="B41" s="16" t="s">
        <v>28</v>
      </c>
      <c r="C41" s="143">
        <v>679.19177222000019</v>
      </c>
      <c r="D41" s="153">
        <v>1587.361206</v>
      </c>
      <c r="E41" s="134">
        <v>753.22748979200014</v>
      </c>
      <c r="F41" s="134">
        <v>1666.2538709999999</v>
      </c>
      <c r="G41" s="183">
        <f t="shared" si="8"/>
        <v>10.900561608690792</v>
      </c>
      <c r="H41" s="183">
        <f t="shared" si="9"/>
        <v>4.970051220969542</v>
      </c>
      <c r="I41" s="158">
        <f t="shared" si="10"/>
        <v>1.3975409983967084</v>
      </c>
      <c r="J41" s="222"/>
      <c r="K41" s="164"/>
      <c r="L41" s="164"/>
    </row>
    <row r="42" spans="1:12" s="3" customFormat="1" ht="24" customHeight="1">
      <c r="A42" s="15" t="s">
        <v>32</v>
      </c>
      <c r="B42" s="16" t="s">
        <v>28</v>
      </c>
      <c r="C42" s="143">
        <v>172.95072119999998</v>
      </c>
      <c r="D42" s="153">
        <v>565.75091299999997</v>
      </c>
      <c r="E42" s="134">
        <v>317.04076577000001</v>
      </c>
      <c r="F42" s="134">
        <v>636.31143799999995</v>
      </c>
      <c r="G42" s="183">
        <f t="shared" si="8"/>
        <v>83.312774627504737</v>
      </c>
      <c r="H42" s="183">
        <f t="shared" si="9"/>
        <v>12.472012572783949</v>
      </c>
      <c r="I42" s="158">
        <f t="shared" si="10"/>
        <v>0.53369497759670337</v>
      </c>
      <c r="J42" s="222"/>
      <c r="K42" s="164"/>
      <c r="L42" s="164"/>
    </row>
    <row r="43" spans="1:12" s="3" customFormat="1" ht="24" customHeight="1">
      <c r="A43" s="15" t="s">
        <v>33</v>
      </c>
      <c r="B43" s="16" t="s">
        <v>28</v>
      </c>
      <c r="C43" s="143">
        <v>25.195344899999998</v>
      </c>
      <c r="D43" s="153">
        <v>52.640323000000002</v>
      </c>
      <c r="E43" s="134">
        <v>36.538043143000003</v>
      </c>
      <c r="F43" s="134">
        <v>74.233922000000007</v>
      </c>
      <c r="G43" s="183">
        <f t="shared" si="8"/>
        <v>45.019023506203339</v>
      </c>
      <c r="H43" s="183">
        <f t="shared" si="9"/>
        <v>41.021022990303472</v>
      </c>
      <c r="I43" s="158">
        <f t="shared" si="10"/>
        <v>6.2262390667108251E-2</v>
      </c>
      <c r="J43" s="222"/>
      <c r="K43" s="164"/>
      <c r="L43" s="164"/>
    </row>
    <row r="44" spans="1:12" s="3" customFormat="1" ht="24" customHeight="1">
      <c r="A44" s="15" t="s">
        <v>34</v>
      </c>
      <c r="B44" s="19"/>
      <c r="C44" s="147"/>
      <c r="D44" s="153">
        <v>834.38083400000005</v>
      </c>
      <c r="E44" s="134"/>
      <c r="F44" s="134">
        <v>865.92152199999998</v>
      </c>
      <c r="G44" s="183"/>
      <c r="H44" s="183">
        <f t="shared" si="9"/>
        <v>3.7801309323938681</v>
      </c>
      <c r="I44" s="158">
        <f t="shared" si="10"/>
        <v>0.72627637927874755</v>
      </c>
      <c r="J44" s="222"/>
      <c r="K44" s="164"/>
      <c r="L44" s="164"/>
    </row>
    <row r="45" spans="1:12" s="3" customFormat="1" ht="24" customHeight="1">
      <c r="A45" s="15" t="s">
        <v>35</v>
      </c>
      <c r="B45" s="19"/>
      <c r="C45" s="147"/>
      <c r="D45" s="147">
        <v>5718.8527430000004</v>
      </c>
      <c r="E45" s="134"/>
      <c r="F45" s="134">
        <v>6398.8424859999996</v>
      </c>
      <c r="G45" s="183"/>
      <c r="H45" s="183">
        <f t="shared" si="9"/>
        <v>11.890317403824069</v>
      </c>
      <c r="I45" s="158">
        <f t="shared" si="10"/>
        <v>5.3669160937047362</v>
      </c>
      <c r="J45" s="222"/>
      <c r="K45" s="164"/>
      <c r="L45" s="164"/>
    </row>
    <row r="46" spans="1:12" s="3" customFormat="1" ht="24" customHeight="1">
      <c r="A46" s="24" t="s">
        <v>36</v>
      </c>
      <c r="B46" s="19"/>
      <c r="C46" s="147"/>
      <c r="D46" s="153">
        <v>5714.7624130000004</v>
      </c>
      <c r="E46" s="134"/>
      <c r="F46" s="134">
        <v>6393.9263369999999</v>
      </c>
      <c r="G46" s="183"/>
      <c r="H46" s="183">
        <f t="shared" si="9"/>
        <v>11.884377248212987</v>
      </c>
      <c r="I46" s="158">
        <f t="shared" si="10"/>
        <v>5.3627927605792731</v>
      </c>
      <c r="J46" s="222"/>
      <c r="K46" s="164"/>
      <c r="L46" s="164"/>
    </row>
    <row r="47" spans="1:12" s="3" customFormat="1" ht="24" customHeight="1">
      <c r="A47" s="17" t="s">
        <v>37</v>
      </c>
      <c r="B47" s="19"/>
      <c r="C47" s="147"/>
      <c r="D47" s="153">
        <v>4.0903299999999998</v>
      </c>
      <c r="E47" s="134"/>
      <c r="F47" s="134">
        <v>4.9161489999999999</v>
      </c>
      <c r="G47" s="183"/>
      <c r="H47" s="183">
        <f t="shared" si="9"/>
        <v>20.189544608870193</v>
      </c>
      <c r="I47" s="158">
        <f t="shared" si="10"/>
        <v>4.1233331254640366E-3</v>
      </c>
      <c r="J47" s="222"/>
      <c r="K47" s="164"/>
      <c r="L47" s="164"/>
    </row>
    <row r="48" spans="1:12" s="3" customFormat="1" ht="24" customHeight="1">
      <c r="A48" s="15" t="s">
        <v>38</v>
      </c>
      <c r="B48" s="19"/>
      <c r="C48" s="147"/>
      <c r="D48" s="153">
        <v>2731.3867359999999</v>
      </c>
      <c r="E48" s="134"/>
      <c r="F48" s="134">
        <v>3342.8941439999999</v>
      </c>
      <c r="G48" s="183"/>
      <c r="H48" s="183">
        <f t="shared" si="9"/>
        <v>22.38816641892047</v>
      </c>
      <c r="I48" s="158">
        <f t="shared" si="10"/>
        <v>2.8037934079855891</v>
      </c>
      <c r="J48" s="222"/>
      <c r="K48" s="164"/>
      <c r="L48" s="164"/>
    </row>
    <row r="49" spans="1:12" s="1" customFormat="1" ht="24" customHeight="1">
      <c r="A49" s="24" t="s">
        <v>39</v>
      </c>
      <c r="B49" s="25"/>
      <c r="C49" s="148"/>
      <c r="D49" s="153">
        <v>150.229738</v>
      </c>
      <c r="E49" s="134"/>
      <c r="F49" s="134">
        <v>155.884612</v>
      </c>
      <c r="G49" s="183"/>
      <c r="H49" s="183">
        <f t="shared" si="9"/>
        <v>3.7641508767059197</v>
      </c>
      <c r="I49" s="158">
        <f t="shared" si="10"/>
        <v>0.13074546447019988</v>
      </c>
      <c r="J49" s="222"/>
      <c r="K49" s="164"/>
      <c r="L49" s="164"/>
    </row>
    <row r="50" spans="1:12" s="1" customFormat="1" ht="24" customHeight="1">
      <c r="A50" s="17" t="s">
        <v>38</v>
      </c>
      <c r="B50" s="25"/>
      <c r="C50" s="148"/>
      <c r="D50" s="148">
        <v>2581.1569979999999</v>
      </c>
      <c r="E50" s="134"/>
      <c r="F50" s="134">
        <v>3187.009532</v>
      </c>
      <c r="G50" s="183"/>
      <c r="H50" s="183">
        <f t="shared" si="9"/>
        <v>23.472130307046132</v>
      </c>
      <c r="I50" s="158">
        <f t="shared" si="10"/>
        <v>2.6730479435153893</v>
      </c>
      <c r="J50" s="222"/>
      <c r="K50" s="164"/>
      <c r="L50" s="164"/>
    </row>
    <row r="51" spans="1:12" s="3" customFormat="1" ht="24" customHeight="1">
      <c r="A51" s="15"/>
      <c r="B51" s="19"/>
      <c r="C51" s="149"/>
      <c r="D51" s="173"/>
      <c r="E51" s="169"/>
      <c r="F51" s="79"/>
      <c r="G51" s="155"/>
      <c r="H51" s="155"/>
      <c r="I51" s="158"/>
      <c r="J51" s="222"/>
      <c r="K51" s="164"/>
      <c r="L51" s="164"/>
    </row>
    <row r="52" spans="1:12" s="4" customFormat="1" ht="24" customHeight="1">
      <c r="A52" s="107" t="s">
        <v>16</v>
      </c>
      <c r="B52" s="108"/>
      <c r="C52" s="146">
        <f>SUM(C38:C45,C48)</f>
        <v>2351.7742480349998</v>
      </c>
      <c r="D52" s="146">
        <f>SUM(D38:D45,D48)</f>
        <v>14001.573102999999</v>
      </c>
      <c r="E52" s="146">
        <f t="shared" ref="E52" si="11">SUM(E38:E45,E48)</f>
        <v>2489.2579881747001</v>
      </c>
      <c r="F52" s="146">
        <f>SUM(F38:F45,F48)</f>
        <v>15249.509324999999</v>
      </c>
      <c r="G52" s="184">
        <f t="shared" ref="G52" si="12">((E52-C52)/C52)*100</f>
        <v>5.8459582272649433</v>
      </c>
      <c r="H52" s="184">
        <f t="shared" ref="H52" si="13">((F52-D52)/D52)*100</f>
        <v>8.91282867160559</v>
      </c>
      <c r="I52" s="163">
        <f t="shared" ref="I52" si="14">(F52/$F$78)*100</f>
        <v>12.790256549759826</v>
      </c>
      <c r="J52" s="222"/>
      <c r="K52" s="164"/>
      <c r="L52" s="164"/>
    </row>
    <row r="53" spans="1:12" s="3" customFormat="1" ht="24" customHeight="1">
      <c r="A53" s="20"/>
      <c r="B53" s="21"/>
      <c r="C53" s="79"/>
      <c r="D53" s="168"/>
      <c r="E53" s="170"/>
      <c r="F53" s="120"/>
      <c r="G53" s="159"/>
      <c r="H53" s="160"/>
      <c r="I53" s="161"/>
      <c r="J53" s="224"/>
    </row>
    <row r="54" spans="1:12" s="3" customFormat="1" ht="24" customHeight="1">
      <c r="A54" s="26"/>
      <c r="B54" s="27"/>
      <c r="C54" s="82"/>
      <c r="D54" s="171"/>
      <c r="E54" s="174"/>
      <c r="F54" s="178"/>
      <c r="G54" s="155"/>
      <c r="H54" s="155"/>
      <c r="I54" s="158"/>
      <c r="J54" s="224"/>
    </row>
    <row r="55" spans="1:12" s="1" customFormat="1" ht="23.25" customHeight="1">
      <c r="A55" s="28" t="s">
        <v>61</v>
      </c>
      <c r="B55" s="29" t="s">
        <v>7</v>
      </c>
      <c r="C55" s="143">
        <v>69.362293210000004</v>
      </c>
      <c r="D55" s="153">
        <v>745.19262700000002</v>
      </c>
      <c r="E55" s="134">
        <v>72.180709730000004</v>
      </c>
      <c r="F55" s="134">
        <v>1731.2973340000001</v>
      </c>
      <c r="G55" s="183">
        <f t="shared" ref="G55:G61" si="15">((E55-C55)/C55)*100</f>
        <v>4.0633266138808493</v>
      </c>
      <c r="H55" s="183">
        <f t="shared" ref="H55:H61" si="16">((F55-D55)/D55)*100</f>
        <v>132.32883301192405</v>
      </c>
      <c r="I55" s="158">
        <f t="shared" ref="I55:I61" si="17">(F55/$F$78)*100</f>
        <v>1.4520950539354636</v>
      </c>
      <c r="J55" s="222"/>
      <c r="K55" s="164"/>
      <c r="L55" s="164"/>
    </row>
    <row r="56" spans="1:12" s="1" customFormat="1" ht="23.25" customHeight="1">
      <c r="A56" s="28" t="s">
        <v>40</v>
      </c>
      <c r="B56" s="29" t="s">
        <v>7</v>
      </c>
      <c r="C56" s="143">
        <v>88.306668399999992</v>
      </c>
      <c r="D56" s="153">
        <v>1616.64741</v>
      </c>
      <c r="E56" s="134">
        <v>87.398759699999999</v>
      </c>
      <c r="F56" s="134">
        <v>3121.1213170000001</v>
      </c>
      <c r="G56" s="183">
        <f t="shared" si="15"/>
        <v>-1.0281315289661559</v>
      </c>
      <c r="H56" s="183">
        <f t="shared" si="16"/>
        <v>93.06135015550484</v>
      </c>
      <c r="I56" s="158">
        <f t="shared" si="17"/>
        <v>2.617785367159954</v>
      </c>
      <c r="J56" s="222"/>
      <c r="K56" s="164"/>
      <c r="L56" s="164"/>
    </row>
    <row r="57" spans="1:12" s="1" customFormat="1" ht="23.25" customHeight="1">
      <c r="A57" s="28" t="s">
        <v>62</v>
      </c>
      <c r="B57" s="29" t="s">
        <v>7</v>
      </c>
      <c r="C57" s="143">
        <v>101.8760185</v>
      </c>
      <c r="D57" s="153">
        <v>1230.183579</v>
      </c>
      <c r="E57" s="134">
        <v>120.44291153</v>
      </c>
      <c r="F57" s="134">
        <v>1947.515216</v>
      </c>
      <c r="G57" s="183">
        <f t="shared" si="15"/>
        <v>18.224988867227868</v>
      </c>
      <c r="H57" s="183">
        <f t="shared" si="16"/>
        <v>58.310942305302873</v>
      </c>
      <c r="I57" s="158">
        <f t="shared" si="17"/>
        <v>1.6334439827755523</v>
      </c>
      <c r="J57" s="222"/>
      <c r="K57" s="164"/>
      <c r="L57" s="164"/>
    </row>
    <row r="58" spans="1:12" s="1" customFormat="1" ht="23.25" customHeight="1">
      <c r="A58" s="28" t="s">
        <v>41</v>
      </c>
      <c r="B58" s="29" t="s">
        <v>7</v>
      </c>
      <c r="C58" s="143">
        <v>21.249591600000002</v>
      </c>
      <c r="D58" s="153">
        <v>336.60904900000003</v>
      </c>
      <c r="E58" s="134">
        <v>21.062768380000001</v>
      </c>
      <c r="F58" s="134">
        <v>579.02345700000001</v>
      </c>
      <c r="G58" s="183">
        <f t="shared" si="15"/>
        <v>-0.87918499101884307</v>
      </c>
      <c r="H58" s="183">
        <f t="shared" si="16"/>
        <v>72.016604639764154</v>
      </c>
      <c r="I58" s="158">
        <f t="shared" si="17"/>
        <v>0.48564569557773801</v>
      </c>
      <c r="J58" s="222"/>
      <c r="K58" s="164"/>
      <c r="L58" s="164"/>
    </row>
    <row r="59" spans="1:12" s="1" customFormat="1" ht="23.25" customHeight="1">
      <c r="A59" s="28" t="s">
        <v>42</v>
      </c>
      <c r="B59" s="29" t="s">
        <v>7</v>
      </c>
      <c r="C59" s="143">
        <v>10.3357274</v>
      </c>
      <c r="D59" s="153">
        <v>102.771179</v>
      </c>
      <c r="E59" s="134">
        <v>18.324501439999999</v>
      </c>
      <c r="F59" s="134">
        <v>279.24224400000003</v>
      </c>
      <c r="G59" s="183">
        <f t="shared" si="15"/>
        <v>77.292809018937547</v>
      </c>
      <c r="H59" s="183">
        <f t="shared" si="16"/>
        <v>171.71260144831072</v>
      </c>
      <c r="I59" s="158">
        <f t="shared" si="17"/>
        <v>0.23420949908436692</v>
      </c>
      <c r="J59" s="222"/>
      <c r="K59" s="164"/>
      <c r="L59" s="164"/>
    </row>
    <row r="60" spans="1:12" s="1" customFormat="1" ht="23.25" customHeight="1">
      <c r="A60" s="28" t="s">
        <v>43</v>
      </c>
      <c r="B60" s="29" t="s">
        <v>7</v>
      </c>
      <c r="C60" s="143">
        <v>1.1123050000000001</v>
      </c>
      <c r="D60" s="153">
        <v>0.76780199999999998</v>
      </c>
      <c r="E60" s="134">
        <v>2.9774521999999997</v>
      </c>
      <c r="F60" s="134">
        <v>3.324414</v>
      </c>
      <c r="G60" s="183">
        <f t="shared" si="15"/>
        <v>167.68307253855727</v>
      </c>
      <c r="H60" s="183">
        <f t="shared" si="16"/>
        <v>332.97803339923576</v>
      </c>
      <c r="I60" s="158">
        <f t="shared" si="17"/>
        <v>2.7882935136743009E-3</v>
      </c>
      <c r="J60" s="222"/>
      <c r="K60" s="164"/>
      <c r="L60" s="164"/>
    </row>
    <row r="61" spans="1:12" s="1" customFormat="1" ht="23.25" customHeight="1">
      <c r="A61" s="28" t="s">
        <v>44</v>
      </c>
      <c r="B61" s="29" t="s">
        <v>7</v>
      </c>
      <c r="C61" s="143">
        <v>52.414623640000002</v>
      </c>
      <c r="D61" s="153">
        <v>1022.367973</v>
      </c>
      <c r="E61" s="134">
        <v>51.589605046800003</v>
      </c>
      <c r="F61" s="134">
        <v>1211.91002</v>
      </c>
      <c r="G61" s="183">
        <f t="shared" si="15"/>
        <v>-1.5740236901565574</v>
      </c>
      <c r="H61" s="183">
        <f t="shared" si="16"/>
        <v>18.539513365605011</v>
      </c>
      <c r="I61" s="158">
        <f t="shared" si="17"/>
        <v>1.0164681197717529</v>
      </c>
      <c r="J61" s="222"/>
      <c r="K61" s="164"/>
      <c r="L61" s="164"/>
    </row>
    <row r="62" spans="1:12" s="3" customFormat="1" ht="24" customHeight="1">
      <c r="A62" s="15"/>
      <c r="B62" s="16"/>
      <c r="C62" s="150"/>
      <c r="D62" s="150"/>
      <c r="E62" s="172"/>
      <c r="F62" s="87"/>
      <c r="G62" s="155"/>
      <c r="H62" s="155"/>
      <c r="I62" s="158"/>
      <c r="J62" s="222"/>
      <c r="K62" s="164"/>
      <c r="L62" s="164"/>
    </row>
    <row r="63" spans="1:12" s="4" customFormat="1" ht="24" customHeight="1">
      <c r="A63" s="107" t="s">
        <v>16</v>
      </c>
      <c r="B63" s="110" t="s">
        <v>7</v>
      </c>
      <c r="C63" s="151">
        <f>SUM(C55:C61)</f>
        <v>344.65722775</v>
      </c>
      <c r="D63" s="151">
        <f>SUM(D55:D61)</f>
        <v>5054.5396190000001</v>
      </c>
      <c r="E63" s="151">
        <f>SUM(E55:E61)</f>
        <v>373.97670802680005</v>
      </c>
      <c r="F63" s="151">
        <f>SUM(F55:F61)</f>
        <v>8873.434002</v>
      </c>
      <c r="G63" s="184">
        <f t="shared" ref="G63" si="18">((E63-C63)/C63)*100</f>
        <v>8.5068520013940283</v>
      </c>
      <c r="H63" s="184">
        <f t="shared" ref="H63" si="19">((F63-D63)/D63)*100</f>
        <v>75.553753078614449</v>
      </c>
      <c r="I63" s="163">
        <f t="shared" ref="I63" si="20">(F63/$F$78)*100</f>
        <v>7.4424360118185025</v>
      </c>
      <c r="J63" s="222"/>
      <c r="K63" s="164"/>
      <c r="L63" s="164"/>
    </row>
    <row r="64" spans="1:12" s="5" customFormat="1" ht="24" customHeight="1">
      <c r="A64" s="30"/>
      <c r="B64" s="31"/>
      <c r="C64" s="88"/>
      <c r="D64" s="88"/>
      <c r="E64" s="88"/>
      <c r="F64" s="120"/>
      <c r="G64" s="159"/>
      <c r="H64" s="160"/>
      <c r="I64" s="161"/>
      <c r="J64" s="225"/>
    </row>
    <row r="65" spans="1:12" s="3" customFormat="1" ht="24" customHeight="1">
      <c r="A65" s="32"/>
      <c r="B65" s="33"/>
      <c r="C65" s="89"/>
      <c r="D65" s="89"/>
      <c r="E65" s="90"/>
      <c r="F65" s="89"/>
      <c r="G65" s="155"/>
      <c r="H65" s="155"/>
      <c r="I65" s="158"/>
      <c r="J65" s="224"/>
    </row>
    <row r="66" spans="1:12" s="1" customFormat="1" ht="23.25" customHeight="1">
      <c r="A66" s="28" t="s">
        <v>63</v>
      </c>
      <c r="B66" s="12" t="s">
        <v>7</v>
      </c>
      <c r="C66" s="143">
        <v>1.6230000000000001E-3</v>
      </c>
      <c r="D66" s="153">
        <v>0.19937299999999999</v>
      </c>
      <c r="E66" s="134">
        <v>4.7151000000000005E-2</v>
      </c>
      <c r="F66" s="134">
        <v>0.22842499999999999</v>
      </c>
      <c r="G66" s="183">
        <f t="shared" ref="G66:G67" si="21">((E66-C66)/C66)*100</f>
        <v>2805.1756007393715</v>
      </c>
      <c r="H66" s="183">
        <f t="shared" ref="H66:H67" si="22">((F66-D66)/D66)*100</f>
        <v>14.571682223771521</v>
      </c>
      <c r="I66" s="158">
        <f t="shared" ref="I66:I67" si="23">(F66/$F$78)*100</f>
        <v>1.9158743341264121E-4</v>
      </c>
      <c r="J66" s="222"/>
      <c r="K66" s="164"/>
      <c r="L66" s="164"/>
    </row>
    <row r="67" spans="1:12" s="3" customFormat="1" ht="24" customHeight="1">
      <c r="A67" s="15" t="s">
        <v>45</v>
      </c>
      <c r="B67" s="16" t="s">
        <v>7</v>
      </c>
      <c r="C67" s="143">
        <v>10.349319771900001</v>
      </c>
      <c r="D67" s="153">
        <v>174.85109299999999</v>
      </c>
      <c r="E67" s="134">
        <v>10.686151924500001</v>
      </c>
      <c r="F67" s="134">
        <v>219.11891</v>
      </c>
      <c r="G67" s="183">
        <f t="shared" si="21"/>
        <v>3.2546308358791922</v>
      </c>
      <c r="H67" s="183">
        <f t="shared" si="22"/>
        <v>25.317437964199634</v>
      </c>
      <c r="I67" s="158">
        <f t="shared" si="23"/>
        <v>0.18378211482576565</v>
      </c>
      <c r="J67" s="222"/>
      <c r="K67" s="164"/>
      <c r="L67" s="164"/>
    </row>
    <row r="68" spans="1:12" s="3" customFormat="1" ht="24" customHeight="1">
      <c r="A68" s="15"/>
      <c r="B68" s="16"/>
      <c r="C68" s="84"/>
      <c r="D68" s="87"/>
      <c r="E68" s="132"/>
      <c r="F68" s="134"/>
      <c r="G68" s="155"/>
      <c r="H68" s="155"/>
      <c r="I68" s="158"/>
      <c r="J68" s="222"/>
      <c r="K68" s="164"/>
      <c r="L68" s="164"/>
    </row>
    <row r="69" spans="1:12" s="4" customFormat="1" ht="24" customHeight="1">
      <c r="A69" s="107" t="s">
        <v>16</v>
      </c>
      <c r="B69" s="110" t="s">
        <v>7</v>
      </c>
      <c r="C69" s="151">
        <f>SUM(C66:C67)</f>
        <v>10.350942771900002</v>
      </c>
      <c r="D69" s="151">
        <f>SUM(D66:D67)</f>
        <v>175.050466</v>
      </c>
      <c r="E69" s="151">
        <f>SUM(E66:E67)</f>
        <v>10.7333029245</v>
      </c>
      <c r="F69" s="229">
        <f>SUM(F66:F67)</f>
        <v>219.34733499999999</v>
      </c>
      <c r="G69" s="184">
        <f t="shared" ref="G69" si="24">((E69-C69)/C69)*100</f>
        <v>3.693964511503268</v>
      </c>
      <c r="H69" s="184">
        <f t="shared" ref="H69" si="25">((F69-D69)/D69)*100</f>
        <v>25.305199130403906</v>
      </c>
      <c r="I69" s="163">
        <f t="shared" ref="I69" si="26">(F69/$F$78)*100</f>
        <v>0.18397370225917828</v>
      </c>
      <c r="J69" s="222"/>
      <c r="K69" s="164"/>
      <c r="L69" s="164"/>
    </row>
    <row r="70" spans="1:12" s="5" customFormat="1" ht="24" customHeight="1">
      <c r="A70" s="34"/>
      <c r="B70" s="35"/>
      <c r="C70" s="52"/>
      <c r="D70" s="91"/>
      <c r="E70" s="92"/>
      <c r="F70" s="106"/>
      <c r="G70" s="159"/>
      <c r="H70" s="160"/>
      <c r="I70" s="161"/>
      <c r="J70" s="225"/>
    </row>
    <row r="71" spans="1:12" s="3" customFormat="1" ht="24" customHeight="1">
      <c r="A71" s="30"/>
      <c r="B71" s="31"/>
      <c r="C71" s="53"/>
      <c r="D71" s="152"/>
      <c r="E71" s="93"/>
      <c r="F71" s="89"/>
      <c r="G71" s="155"/>
      <c r="H71" s="155"/>
      <c r="I71" s="158"/>
      <c r="J71" s="224"/>
      <c r="K71" s="156"/>
      <c r="L71" s="156"/>
    </row>
    <row r="72" spans="1:12" s="3" customFormat="1" ht="24" customHeight="1">
      <c r="A72" s="36" t="s">
        <v>46</v>
      </c>
      <c r="B72" s="37" t="s">
        <v>7</v>
      </c>
      <c r="C72" s="143">
        <v>3.0685394900000005</v>
      </c>
      <c r="D72" s="153">
        <v>73.989377000000005</v>
      </c>
      <c r="E72" s="134">
        <v>2.9248540800000002</v>
      </c>
      <c r="F72" s="134">
        <v>82.762803000000005</v>
      </c>
      <c r="G72" s="183">
        <f t="shared" ref="G72:G74" si="27">((E72-C72)/C72)*100</f>
        <v>-4.682534165463851</v>
      </c>
      <c r="H72" s="183">
        <f t="shared" ref="H72:H74" si="28">((F72-D72)/D72)*100</f>
        <v>11.857683299590427</v>
      </c>
      <c r="I72" s="158">
        <v>6.2749067749876195E-2</v>
      </c>
      <c r="J72" s="222"/>
      <c r="K72" s="164"/>
      <c r="L72" s="164"/>
    </row>
    <row r="73" spans="1:12" s="3" customFormat="1" ht="24" customHeight="1">
      <c r="A73" s="36" t="s">
        <v>47</v>
      </c>
      <c r="B73" s="37" t="s">
        <v>7</v>
      </c>
      <c r="C73" s="143">
        <v>0.64946709000000002</v>
      </c>
      <c r="D73" s="153">
        <v>22.717832000000001</v>
      </c>
      <c r="E73" s="134">
        <v>0.76886734999999995</v>
      </c>
      <c r="F73" s="134">
        <v>27.159877000000002</v>
      </c>
      <c r="G73" s="183">
        <f t="shared" si="27"/>
        <v>18.384343385282222</v>
      </c>
      <c r="H73" s="183">
        <f t="shared" si="28"/>
        <v>19.553120209710151</v>
      </c>
      <c r="I73" s="158">
        <v>2.3583844872910809E-2</v>
      </c>
      <c r="J73" s="222"/>
      <c r="K73" s="164"/>
      <c r="L73" s="164"/>
    </row>
    <row r="74" spans="1:12" s="3" customFormat="1" ht="24" customHeight="1">
      <c r="A74" s="36" t="s">
        <v>48</v>
      </c>
      <c r="B74" s="37" t="s">
        <v>7</v>
      </c>
      <c r="C74" s="143">
        <v>2.280366E-2</v>
      </c>
      <c r="D74" s="153">
        <v>0.20538699999999999</v>
      </c>
      <c r="E74" s="134">
        <v>1.0162900000000001E-2</v>
      </c>
      <c r="F74" s="134">
        <v>0.24521799999999999</v>
      </c>
      <c r="G74" s="183">
        <f t="shared" si="27"/>
        <v>-55.433031364263449</v>
      </c>
      <c r="H74" s="183">
        <f t="shared" si="28"/>
        <v>19.393145622653822</v>
      </c>
      <c r="I74" s="158">
        <v>5.7866988532710602E-5</v>
      </c>
      <c r="J74" s="222"/>
      <c r="K74" s="164"/>
      <c r="L74" s="164"/>
    </row>
    <row r="75" spans="1:12" s="3" customFormat="1" ht="24" customHeight="1">
      <c r="A75" s="15"/>
      <c r="B75" s="16"/>
      <c r="C75" s="54"/>
      <c r="D75" s="87"/>
      <c r="E75" s="139"/>
      <c r="F75" s="87"/>
      <c r="G75" s="155"/>
      <c r="H75" s="155"/>
      <c r="I75" s="158"/>
      <c r="J75" s="222"/>
      <c r="K75" s="164"/>
      <c r="L75" s="164"/>
    </row>
    <row r="76" spans="1:12" s="4" customFormat="1" ht="24" customHeight="1">
      <c r="A76" s="107" t="s">
        <v>16</v>
      </c>
      <c r="B76" s="110" t="s">
        <v>7</v>
      </c>
      <c r="C76" s="151">
        <f>SUM(C72:C74)</f>
        <v>3.7408102400000005</v>
      </c>
      <c r="D76" s="151">
        <f>SUM(D72:D74)</f>
        <v>96.912596000000008</v>
      </c>
      <c r="E76" s="151">
        <f>SUM(E72:E74)</f>
        <v>3.7038843300000002</v>
      </c>
      <c r="F76" s="151">
        <f>SUM(F72:F74)</f>
        <v>110.16789800000001</v>
      </c>
      <c r="G76" s="184">
        <f>((E76-C76)/C76)*100</f>
        <v>-0.9871099476032319</v>
      </c>
      <c r="H76" s="184">
        <f t="shared" ref="H76" si="29">((F76-D76)/D76)*100</f>
        <v>13.677584284296747</v>
      </c>
      <c r="I76" s="163">
        <f t="shared" ref="I76" si="30">(F76/$F$78)*100</f>
        <v>9.2401378230428585E-2</v>
      </c>
      <c r="J76" s="222"/>
      <c r="K76" s="164"/>
      <c r="L76" s="164"/>
    </row>
    <row r="77" spans="1:12" s="6" customFormat="1" ht="24" customHeight="1">
      <c r="A77" s="15"/>
      <c r="B77" s="16"/>
      <c r="C77" s="55"/>
      <c r="D77" s="94"/>
      <c r="E77" s="95"/>
      <c r="F77" s="106"/>
      <c r="G77" s="159"/>
      <c r="H77" s="160"/>
      <c r="I77" s="161"/>
      <c r="J77" s="226"/>
    </row>
    <row r="78" spans="1:12" s="7" customFormat="1" ht="46.5">
      <c r="A78" s="123" t="s">
        <v>68</v>
      </c>
      <c r="B78" s="111"/>
      <c r="C78" s="122"/>
      <c r="D78" s="122">
        <f>SUM(D76,D69,D63,D52,D35,D21)</f>
        <v>103674.66586099999</v>
      </c>
      <c r="E78" s="122"/>
      <c r="F78" s="122">
        <f>SUM(F76,F69,F63,F52,F35,F21)</f>
        <v>119227.54845199999</v>
      </c>
      <c r="G78" s="186"/>
      <c r="H78" s="188">
        <f>((F78-D78)/D78)*100</f>
        <v>15.001623069470279</v>
      </c>
      <c r="I78" s="189">
        <f t="shared" ref="I78" si="31">(F78/$F$78)*100</f>
        <v>100</v>
      </c>
      <c r="J78" s="227"/>
    </row>
    <row r="79" spans="1:12" s="3" customFormat="1" ht="24" customHeight="1">
      <c r="A79" s="30"/>
      <c r="B79" s="38"/>
      <c r="C79" s="96"/>
      <c r="D79" s="97"/>
      <c r="E79" s="98"/>
      <c r="F79" s="126"/>
      <c r="G79" s="155"/>
      <c r="H79" s="155"/>
      <c r="I79" s="69"/>
      <c r="J79" s="222"/>
      <c r="K79" s="164"/>
      <c r="L79" s="164"/>
    </row>
    <row r="80" spans="1:12" s="3" customFormat="1" ht="24" customHeight="1">
      <c r="A80" s="15" t="s">
        <v>49</v>
      </c>
      <c r="B80" s="19" t="s">
        <v>7</v>
      </c>
      <c r="C80" s="168">
        <v>6113.2372172200003</v>
      </c>
      <c r="D80" s="130">
        <v>18073.607145000002</v>
      </c>
      <c r="E80" s="87">
        <v>5965.5929960600033</v>
      </c>
      <c r="F80" s="87">
        <v>19178.395155999999</v>
      </c>
      <c r="G80" s="183">
        <f t="shared" ref="G80:G83" si="32">((E80-C80)/C80)*100</f>
        <v>-2.4151560934705278</v>
      </c>
      <c r="H80" s="183">
        <f t="shared" ref="H80:H83" si="33">((F80-D80)/D80)*100</f>
        <v>6.1127145352699142</v>
      </c>
      <c r="I80" s="69"/>
      <c r="J80" s="222"/>
      <c r="K80" s="164"/>
      <c r="L80" s="164"/>
    </row>
    <row r="81" spans="1:12" s="3" customFormat="1" ht="24" customHeight="1">
      <c r="A81" s="15" t="s">
        <v>50</v>
      </c>
      <c r="B81" s="19" t="s">
        <v>7</v>
      </c>
      <c r="C81" s="131">
        <v>562.52691649999997</v>
      </c>
      <c r="D81" s="130">
        <v>1662.6237619999999</v>
      </c>
      <c r="E81" s="87">
        <v>638.54220699999996</v>
      </c>
      <c r="F81" s="87">
        <v>1592.2326370000001</v>
      </c>
      <c r="G81" s="183">
        <f t="shared" si="32"/>
        <v>13.513182795404955</v>
      </c>
      <c r="H81" s="183">
        <f t="shared" si="33"/>
        <v>-4.2337374581562051</v>
      </c>
      <c r="I81" s="69"/>
      <c r="J81" s="222"/>
      <c r="K81" s="164"/>
      <c r="L81" s="164"/>
    </row>
    <row r="82" spans="1:12" s="3" customFormat="1" ht="24" customHeight="1">
      <c r="A82" s="15" t="s">
        <v>51</v>
      </c>
      <c r="B82" s="19" t="s">
        <v>7</v>
      </c>
      <c r="C82" s="131">
        <v>29041.962713664907</v>
      </c>
      <c r="D82" s="130">
        <v>89966.201247999998</v>
      </c>
      <c r="E82" s="87">
        <v>25524.691888478519</v>
      </c>
      <c r="F82" s="87">
        <v>83675.248714000001</v>
      </c>
      <c r="G82" s="183">
        <f t="shared" si="32"/>
        <v>-12.110995595801903</v>
      </c>
      <c r="H82" s="183">
        <f t="shared" si="33"/>
        <v>-6.9925732627727779</v>
      </c>
      <c r="I82" s="69"/>
      <c r="J82" s="222"/>
      <c r="K82" s="164"/>
      <c r="L82" s="164"/>
    </row>
    <row r="83" spans="1:12" s="3" customFormat="1" ht="24" customHeight="1">
      <c r="A83" s="15" t="s">
        <v>52</v>
      </c>
      <c r="B83" s="19" t="s">
        <v>7</v>
      </c>
      <c r="C83" s="131">
        <v>17603.930774</v>
      </c>
      <c r="D83" s="130">
        <v>39579.649591000001</v>
      </c>
      <c r="E83" s="87">
        <v>17927.020250582998</v>
      </c>
      <c r="F83" s="87">
        <v>39962.304795999997</v>
      </c>
      <c r="G83" s="183">
        <f t="shared" si="32"/>
        <v>1.8353257617905583</v>
      </c>
      <c r="H83" s="183">
        <f t="shared" si="33"/>
        <v>0.96679785939036522</v>
      </c>
      <c r="I83" s="69"/>
      <c r="J83" s="222"/>
      <c r="K83" s="164"/>
      <c r="L83" s="164"/>
    </row>
    <row r="84" spans="1:12" s="3" customFormat="1" ht="24" customHeight="1">
      <c r="A84" s="15"/>
      <c r="B84" s="39"/>
      <c r="C84" s="99"/>
      <c r="D84" s="99"/>
      <c r="E84" s="99"/>
      <c r="F84" s="99"/>
      <c r="G84" s="155"/>
      <c r="H84" s="155"/>
      <c r="I84" s="69"/>
      <c r="J84" s="222"/>
      <c r="K84" s="164"/>
      <c r="L84" s="164"/>
    </row>
    <row r="85" spans="1:12" s="4" customFormat="1" ht="24" customHeight="1">
      <c r="A85" s="112" t="s">
        <v>16</v>
      </c>
      <c r="B85" s="114"/>
      <c r="C85" s="113">
        <f>SUM(C80:C83)</f>
        <v>53321.657621384911</v>
      </c>
      <c r="D85" s="113">
        <f>SUM(D80:D83)</f>
        <v>149282.08174600001</v>
      </c>
      <c r="E85" s="113">
        <f t="shared" ref="E85" si="34">SUM(E80:E83)</f>
        <v>50055.847342121517</v>
      </c>
      <c r="F85" s="113">
        <f>SUM(F80:F83)</f>
        <v>144408.18130300002</v>
      </c>
      <c r="G85" s="190">
        <f t="shared" ref="G85" si="35">((E85-C85)/C85)*100</f>
        <v>-6.1247350981707385</v>
      </c>
      <c r="H85" s="191">
        <f t="shared" ref="H85:H87" si="36">((F85-D85)/D85)*100</f>
        <v>-3.2648931378735861</v>
      </c>
      <c r="I85" s="115"/>
      <c r="J85" s="222"/>
      <c r="K85" s="164"/>
      <c r="L85" s="164"/>
    </row>
    <row r="86" spans="1:12" s="5" customFormat="1" ht="24" customHeight="1">
      <c r="A86" s="30"/>
      <c r="B86" s="40"/>
      <c r="C86" s="99"/>
      <c r="D86" s="99"/>
      <c r="E86" s="99"/>
      <c r="F86" s="126"/>
      <c r="G86" s="155"/>
      <c r="H86" s="155"/>
      <c r="I86" s="53"/>
      <c r="J86" s="225"/>
    </row>
    <row r="87" spans="1:12" s="4" customFormat="1" ht="24" customHeight="1">
      <c r="A87" s="116" t="s">
        <v>53</v>
      </c>
      <c r="B87" s="117"/>
      <c r="C87" s="162"/>
      <c r="D87" s="180">
        <v>380584.97469900001</v>
      </c>
      <c r="E87" s="162"/>
      <c r="F87" s="180">
        <v>383763.65831700002</v>
      </c>
      <c r="G87" s="185"/>
      <c r="H87" s="185">
        <f t="shared" si="36"/>
        <v>0.83520996080152454</v>
      </c>
      <c r="I87" s="115"/>
      <c r="J87" s="222"/>
      <c r="K87" s="164"/>
      <c r="L87" s="164"/>
    </row>
    <row r="88" spans="1:12" s="5" customFormat="1" ht="24" customHeight="1">
      <c r="A88" s="34"/>
      <c r="B88" s="41"/>
      <c r="C88" s="100"/>
      <c r="D88" s="100"/>
      <c r="E88" s="100"/>
      <c r="F88" s="120"/>
      <c r="G88" s="160"/>
      <c r="H88" s="160"/>
      <c r="I88" s="52"/>
      <c r="J88" s="225"/>
    </row>
    <row r="89" spans="1:12" s="3" customFormat="1" ht="24" customHeight="1">
      <c r="A89" s="26"/>
      <c r="B89" s="42"/>
      <c r="C89" s="101"/>
      <c r="D89" s="101"/>
      <c r="E89" s="101"/>
      <c r="F89" s="101"/>
      <c r="G89" s="155"/>
      <c r="H89" s="155"/>
      <c r="I89" s="70"/>
      <c r="J89" s="224"/>
    </row>
    <row r="90" spans="1:12" s="4" customFormat="1" ht="24" customHeight="1">
      <c r="A90" s="116" t="s">
        <v>54</v>
      </c>
      <c r="B90" s="119"/>
      <c r="C90" s="118"/>
      <c r="D90" s="118">
        <v>935662.01435199997</v>
      </c>
      <c r="E90" s="118"/>
      <c r="F90" s="118">
        <v>991356.94371499994</v>
      </c>
      <c r="G90" s="185"/>
      <c r="H90" s="185">
        <f t="shared" ref="H90" si="37">((F90-D90)/D90)*100</f>
        <v>5.9524623751635284</v>
      </c>
      <c r="I90" s="115"/>
      <c r="J90" s="228"/>
      <c r="K90" s="164"/>
      <c r="L90" s="164"/>
    </row>
    <row r="91" spans="1:12" s="3" customFormat="1" ht="24" customHeight="1">
      <c r="A91" s="43"/>
      <c r="B91" s="44"/>
      <c r="C91" s="100"/>
      <c r="D91" s="100"/>
      <c r="E91" s="100"/>
      <c r="F91" s="120"/>
      <c r="G91" s="58"/>
      <c r="H91" s="59"/>
      <c r="I91" s="55"/>
      <c r="J91" s="224"/>
    </row>
    <row r="92" spans="1:12" s="3" customFormat="1" ht="69.75">
      <c r="A92" s="124" t="s">
        <v>69</v>
      </c>
      <c r="B92" s="44"/>
      <c r="C92" s="125"/>
      <c r="D92" s="182">
        <f>D78/D90*100</f>
        <v>11.080354259417135</v>
      </c>
      <c r="E92" s="181"/>
      <c r="F92" s="182">
        <f>F78/F90*100</f>
        <v>12.02670231018991</v>
      </c>
      <c r="G92" s="140"/>
      <c r="H92" s="141"/>
      <c r="I92" s="142"/>
      <c r="J92" s="224"/>
    </row>
    <row r="93" spans="1:12" s="8" customFormat="1">
      <c r="A93" s="45" t="s">
        <v>55</v>
      </c>
      <c r="B93" s="8" t="s">
        <v>56</v>
      </c>
      <c r="D93" s="157"/>
      <c r="F93" s="157"/>
      <c r="G93" s="194"/>
      <c r="H93" s="194"/>
      <c r="I93" s="194"/>
      <c r="J93" s="222"/>
    </row>
    <row r="94" spans="1:12" s="8" customFormat="1" ht="23.25">
      <c r="A94" s="45" t="s">
        <v>64</v>
      </c>
      <c r="J94" s="222"/>
    </row>
    <row r="95" spans="1:12" s="8" customFormat="1" ht="23.25">
      <c r="A95" s="45" t="s">
        <v>65</v>
      </c>
      <c r="G95" s="60"/>
      <c r="H95" s="60"/>
      <c r="I95" s="127"/>
      <c r="J95" s="222"/>
    </row>
    <row r="96" spans="1:12" s="8" customFormat="1" ht="23.25">
      <c r="A96" s="45" t="s">
        <v>66</v>
      </c>
      <c r="G96" s="61"/>
      <c r="H96" s="61"/>
      <c r="I96" s="71"/>
      <c r="J96" s="222"/>
    </row>
    <row r="97" spans="1:10" s="8" customFormat="1" ht="23.25">
      <c r="A97" s="45" t="s">
        <v>67</v>
      </c>
      <c r="G97" s="61"/>
      <c r="H97" s="61"/>
      <c r="I97" s="71"/>
      <c r="J97" s="222"/>
    </row>
    <row r="98" spans="1:10" s="8" customFormat="1" ht="23.25">
      <c r="A98" s="46" t="s">
        <v>58</v>
      </c>
      <c r="G98" s="61"/>
      <c r="H98" s="61"/>
      <c r="I98" s="71"/>
      <c r="J98" s="222"/>
    </row>
    <row r="99" spans="1:10">
      <c r="A99" s="46" t="s">
        <v>59</v>
      </c>
      <c r="B99" s="8"/>
      <c r="C99" s="8"/>
      <c r="D99" s="8"/>
      <c r="E99" s="8"/>
      <c r="F99" s="8"/>
      <c r="G99" s="62"/>
      <c r="H99" s="62"/>
      <c r="I99" s="72"/>
    </row>
    <row r="100" spans="1:10">
      <c r="A100" s="46"/>
      <c r="B100" s="8"/>
      <c r="C100" s="8"/>
      <c r="D100" s="8"/>
      <c r="E100" s="8"/>
      <c r="F100" s="8"/>
      <c r="G100" s="62"/>
      <c r="H100" s="62"/>
      <c r="I100" s="72"/>
    </row>
    <row r="101" spans="1:10">
      <c r="A101" s="47"/>
      <c r="B101" s="48"/>
      <c r="C101" s="102"/>
      <c r="D101" s="77"/>
      <c r="E101" s="77"/>
      <c r="F101" s="77"/>
      <c r="G101" s="63"/>
      <c r="H101" s="63"/>
      <c r="I101" s="73"/>
    </row>
    <row r="102" spans="1:10">
      <c r="A102" s="47"/>
      <c r="B102" s="48"/>
      <c r="C102" s="102"/>
      <c r="D102" s="103"/>
      <c r="E102" s="77"/>
      <c r="F102" s="104"/>
      <c r="G102" s="64"/>
      <c r="H102" s="64"/>
      <c r="I102" s="74"/>
    </row>
    <row r="103" spans="1:10">
      <c r="A103" s="49"/>
      <c r="B103" s="50"/>
      <c r="C103" s="105"/>
      <c r="D103" s="103"/>
      <c r="E103" s="77"/>
      <c r="F103" s="77"/>
      <c r="G103" s="65"/>
      <c r="H103" s="65"/>
      <c r="I103" s="75"/>
    </row>
    <row r="105" spans="1:10">
      <c r="D105" s="77"/>
      <c r="F105" s="77"/>
      <c r="G105" s="51"/>
    </row>
    <row r="106" spans="1:10">
      <c r="D106" s="77"/>
      <c r="F106" s="77"/>
      <c r="G106" s="51"/>
    </row>
    <row r="107" spans="1:10">
      <c r="D107" s="77"/>
      <c r="F107" s="77"/>
      <c r="G107" s="51"/>
    </row>
    <row r="109" spans="1:10">
      <c r="D109" s="77"/>
      <c r="F109" s="77"/>
      <c r="G109" s="51"/>
    </row>
    <row r="110" spans="1:10">
      <c r="D110" s="77"/>
      <c r="F110" s="77"/>
      <c r="G110" s="51"/>
    </row>
    <row r="111" spans="1:10">
      <c r="D111" s="77"/>
      <c r="F111" s="77"/>
      <c r="G111" s="51"/>
    </row>
  </sheetData>
  <mergeCells count="15">
    <mergeCell ref="A2:I2"/>
    <mergeCell ref="A3:I3"/>
    <mergeCell ref="G93:I93"/>
    <mergeCell ref="A5:A9"/>
    <mergeCell ref="B5:B9"/>
    <mergeCell ref="C7:C9"/>
    <mergeCell ref="D7:D9"/>
    <mergeCell ref="E7:E9"/>
    <mergeCell ref="F7:F9"/>
    <mergeCell ref="G7:G9"/>
    <mergeCell ref="H7:H9"/>
    <mergeCell ref="I5:I9"/>
    <mergeCell ref="C5:D6"/>
    <mergeCell ref="E5:F6"/>
    <mergeCell ref="G5:H6"/>
  </mergeCells>
  <printOptions horizontalCentered="1" verticalCentered="1"/>
  <pageMargins left="0" right="0" top="0.23622047244094491" bottom="3.937007874015748E-2" header="0.43307086614173229" footer="0.43307086614173229"/>
  <pageSetup paperSize="9" scale="32" firstPageNumber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Jan-July 2024</vt:lpstr>
      <vt:lpstr>'Jan-July 2024'!Print_Area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Darmawati Binti Lahibbu</dc:creator>
  <cp:lastModifiedBy>Muhamad Muslimat Amat Usman</cp:lastModifiedBy>
  <cp:lastPrinted>2024-04-03T06:48:26Z</cp:lastPrinted>
  <dcterms:created xsi:type="dcterms:W3CDTF">2016-09-13T01:53:00Z</dcterms:created>
  <dcterms:modified xsi:type="dcterms:W3CDTF">2024-10-08T01:42:13Z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1033-11.2.0.9107</vt:lpwstr>
  </property>
</Properties>
</file>