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MUSLIMAT\TRADE\2024\7-Julai\"/>
    </mc:Choice>
  </mc:AlternateContent>
  <bookViews>
    <workbookView xWindow="0" yWindow="0" windowWidth="28800" windowHeight="12000"/>
  </bookViews>
  <sheets>
    <sheet name="Jan-July 2024" sheetId="1" r:id="rId1"/>
  </sheets>
  <definedNames>
    <definedName name="_xlnm.Print_Area" localSheetId="0">'Jan-July 2024'!$A$2:$I$99</definedName>
  </definedNames>
  <calcPr calcId="162913"/>
</workbook>
</file>

<file path=xl/calcChain.xml><?xml version="1.0" encoding="utf-8"?>
<calcChain xmlns="http://schemas.openxmlformats.org/spreadsheetml/2006/main">
  <c r="F85" i="1" l="1"/>
  <c r="D85" i="1"/>
  <c r="H78" i="1" l="1"/>
  <c r="D78" i="1"/>
  <c r="H11" i="1"/>
  <c r="G11" i="1"/>
  <c r="G21" i="1"/>
  <c r="C21" i="1"/>
  <c r="D21" i="1"/>
  <c r="F21" i="1"/>
  <c r="F52" i="1" l="1"/>
  <c r="C52" i="1"/>
  <c r="E52" i="1"/>
  <c r="F78" i="1"/>
  <c r="E85" i="1" l="1"/>
  <c r="D52" i="1" l="1"/>
  <c r="C85" i="1"/>
  <c r="D92" i="1" l="1"/>
  <c r="F92" i="1"/>
  <c r="D69" i="1" l="1"/>
  <c r="C69" i="1"/>
  <c r="F69" i="1"/>
  <c r="E69" i="1"/>
  <c r="E21" i="1" l="1"/>
  <c r="C35" i="1" l="1"/>
  <c r="D35" i="1"/>
  <c r="D30" i="1" l="1"/>
  <c r="F35" i="1" l="1"/>
  <c r="E35" i="1"/>
  <c r="G76" i="1" l="1"/>
  <c r="D76" i="1"/>
  <c r="C76" i="1"/>
  <c r="F76" i="1"/>
  <c r="E76" i="1"/>
  <c r="D63" i="1" l="1"/>
  <c r="C63" i="1"/>
  <c r="I67" i="1" l="1"/>
  <c r="I66" i="1"/>
  <c r="I61" i="1"/>
  <c r="I60" i="1"/>
  <c r="I59" i="1"/>
  <c r="I58" i="1"/>
  <c r="I57" i="1"/>
  <c r="I56" i="1"/>
  <c r="I55" i="1"/>
  <c r="I50" i="1"/>
  <c r="I49" i="1"/>
  <c r="I48" i="1"/>
  <c r="I47" i="1"/>
  <c r="I46" i="1"/>
  <c r="I45" i="1"/>
  <c r="I44" i="1"/>
  <c r="I43" i="1"/>
  <c r="I42" i="1"/>
  <c r="I41" i="1"/>
  <c r="I40" i="1"/>
  <c r="I39" i="1"/>
  <c r="I38" i="1"/>
  <c r="I78" i="1"/>
  <c r="I76" i="1"/>
  <c r="I69" i="1"/>
  <c r="I63" i="1"/>
  <c r="I52" i="1"/>
  <c r="I35" i="1"/>
  <c r="I33" i="1"/>
  <c r="I32" i="1"/>
  <c r="I31" i="1"/>
  <c r="I30" i="1"/>
  <c r="I29" i="1"/>
  <c r="I28" i="1"/>
  <c r="I27" i="1"/>
  <c r="I26" i="1"/>
  <c r="I25" i="1"/>
  <c r="I24" i="1"/>
  <c r="F63" i="1"/>
  <c r="E63" i="1"/>
  <c r="H83" i="1" l="1"/>
  <c r="G83" i="1"/>
  <c r="H82" i="1"/>
  <c r="G82" i="1"/>
  <c r="H81" i="1"/>
  <c r="G81" i="1"/>
  <c r="H80" i="1"/>
  <c r="G80" i="1"/>
  <c r="H74" i="1"/>
  <c r="G74" i="1"/>
  <c r="H73" i="1"/>
  <c r="G73" i="1"/>
  <c r="H72" i="1"/>
  <c r="G72" i="1"/>
  <c r="H67" i="1"/>
  <c r="G67" i="1"/>
  <c r="H66" i="1"/>
  <c r="G66" i="1"/>
  <c r="H61" i="1"/>
  <c r="G61" i="1"/>
  <c r="H60" i="1"/>
  <c r="G60" i="1"/>
  <c r="H59" i="1"/>
  <c r="G59" i="1"/>
  <c r="H58" i="1"/>
  <c r="G58" i="1"/>
  <c r="H57" i="1"/>
  <c r="G57" i="1"/>
  <c r="H56" i="1"/>
  <c r="G56" i="1"/>
  <c r="H55" i="1"/>
  <c r="G55" i="1"/>
  <c r="H50" i="1"/>
  <c r="H49" i="1"/>
  <c r="H48" i="1"/>
  <c r="H47" i="1"/>
  <c r="H46" i="1"/>
  <c r="H45" i="1"/>
  <c r="H44" i="1"/>
  <c r="H43" i="1"/>
  <c r="G43" i="1"/>
  <c r="H42" i="1"/>
  <c r="G42" i="1"/>
  <c r="H41" i="1"/>
  <c r="G41" i="1"/>
  <c r="H40" i="1"/>
  <c r="G40" i="1"/>
  <c r="H39" i="1"/>
  <c r="G39" i="1"/>
  <c r="H38" i="1"/>
  <c r="G38" i="1"/>
  <c r="H90" i="1"/>
  <c r="H87" i="1"/>
  <c r="H85" i="1"/>
  <c r="G85" i="1"/>
  <c r="H76" i="1"/>
  <c r="H69" i="1"/>
  <c r="G69" i="1"/>
  <c r="H63" i="1"/>
  <c r="G63" i="1"/>
  <c r="H52" i="1"/>
  <c r="G52" i="1"/>
  <c r="H35" i="1"/>
  <c r="G35" i="1"/>
  <c r="H33" i="1"/>
  <c r="H32" i="1"/>
  <c r="H31" i="1"/>
  <c r="H30" i="1"/>
  <c r="H29" i="1"/>
  <c r="H28" i="1"/>
  <c r="H27" i="1"/>
  <c r="H26" i="1"/>
  <c r="H25" i="1"/>
  <c r="G25" i="1"/>
  <c r="H24" i="1"/>
  <c r="G24" i="1"/>
  <c r="I21" i="1"/>
  <c r="I19" i="1"/>
  <c r="I18" i="1"/>
  <c r="I17" i="1"/>
  <c r="I16" i="1"/>
  <c r="I15" i="1"/>
  <c r="I14" i="1"/>
  <c r="I13" i="1"/>
  <c r="I12" i="1"/>
  <c r="I11" i="1"/>
  <c r="H21" i="1"/>
  <c r="G12" i="1"/>
  <c r="H12" i="1"/>
  <c r="G13" i="1"/>
  <c r="H13" i="1"/>
  <c r="G14" i="1"/>
  <c r="H14" i="1"/>
  <c r="G15" i="1"/>
  <c r="H15" i="1"/>
  <c r="G16" i="1"/>
  <c r="H16" i="1"/>
  <c r="G17" i="1"/>
  <c r="H17" i="1"/>
  <c r="G18" i="1"/>
  <c r="H18" i="1"/>
  <c r="G19" i="1"/>
  <c r="H19" i="1"/>
</calcChain>
</file>

<file path=xl/sharedStrings.xml><?xml version="1.0" encoding="utf-8"?>
<sst xmlns="http://schemas.openxmlformats.org/spreadsheetml/2006/main" count="119" uniqueCount="73">
  <si>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</si>
  <si>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</si>
  <si>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</si>
  <si>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</si>
  <si>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</si>
  <si>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</si>
  <si>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</si>
  <si>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</si>
  <si>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</si>
  <si>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</si>
  <si>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</si>
  <si>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</si>
  <si>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</si>
  <si>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</si>
  <si>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</si>
  <si>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</si>
  <si>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</si>
  <si>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</si>
  <si>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</si>
  <si>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</si>
  <si>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</si>
  <si>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</si>
  <si>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</si>
  <si>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</si>
  <si>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</si>
  <si>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</si>
  <si>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</si>
  <si>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</si>
  <si>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</si>
  <si>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</si>
  <si>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</si>
  <si>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</si>
  <si>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</si>
  <si>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</si>
  <si>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</si>
  <si>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</si>
  <si>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</si>
  <si>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</si>
  <si>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</si>
  <si>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</si>
  <si>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</si>
  <si>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</si>
  <si>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</si>
  <si>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</si>
  <si>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</si>
  <si>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</si>
  <si>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</si>
  <si>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</si>
  <si>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</si>
  <si>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</si>
  <si>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</si>
  <si>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</si>
  <si>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</si>
  <si>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</si>
  <si>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</si>
  <si>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</si>
  <si>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</si>
  <si>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</si>
  <si>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</si>
  <si>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</si>
  <si>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</si>
  <si>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</si>
  <si>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</si>
  <si>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</si>
  <si>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</si>
  <si>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</si>
  <si>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</si>
  <si>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</si>
  <si>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</si>
  <si>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</si>
  <si>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t>JANUARY - JULY 2023 &amp; 2024</t>
  </si>
  <si>
    <t>January-July 2023</t>
  </si>
  <si>
    <r>
      <t>January-July 2024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</si>
</sst>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#,##0.00\ ;&quot; (&quot;#,##0.00\);&quot; -&quot;#\ ;@\ "/>
    <numFmt numFmtId="165" formatCode="#,##0.0\ ;&quot; (&quot;#,##0.0\);&quot; -&quot;#\ ;@\ "/>
    <numFmt numFmtId="166" formatCode="#,##0.00\ ;&quot; (&quot;#,##0.00\);&quot; -&quot;#.0\ ;@\ "/>
    <numFmt numFmtId="167" formatCode="#,##0.00\ ;&quot; (&quot;#,##0.00\);&quot; -&quot;#.00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</fills>
  <borders count="6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</borders>
  <cellStyleXfs count="8">
    <xf numFmtId="0" fontId="0" fillId="0" borderId="0"/>
    <xf numFmtId="164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43" fontId="16" fillId="0" borderId="0" applyFont="0" applyFill="0" applyBorder="0" applyAlignment="0" applyProtection="0"/>
    <xf numFmtId="164" fontId="19" fillId="0" borderId="0" applyFill="0" applyAlignment="0" applyProtection="0"/>
    <xf numFmtId="0" fontId="15" fillId="0" borderId="0"/>
  </cellStyleXfs>
  <cellXfs count="22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7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4" fontId="8" fillId="0" borderId="26" xfId="1" applyFont="1" applyFill="1" applyBorder="1" applyAlignment="1" applyProtection="1">
      <alignment horizontal="center" vertical="center"/>
    </xf>
    <xf numFmtId="164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4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4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4" fontId="8" fillId="0" borderId="24" xfId="1" applyFont="1" applyFill="1" applyBorder="1" applyAlignment="1" applyProtection="1">
      <alignment horizontal="right" vertical="center"/>
    </xf>
    <xf numFmtId="164" fontId="8" fillId="0" borderId="1" xfId="1" applyFont="1" applyFill="1" applyBorder="1" applyAlignment="1" applyProtection="1">
      <alignment horizontal="right" vertical="center"/>
    </xf>
    <xf numFmtId="164" fontId="1" fillId="0" borderId="7" xfId="1" applyFont="1" applyFill="1" applyBorder="1" applyAlignment="1" applyProtection="1">
      <alignment horizontal="right" vertical="center"/>
    </xf>
    <xf numFmtId="164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4" fontId="1" fillId="0" borderId="1" xfId="1" applyFont="1" applyFill="1" applyBorder="1" applyAlignment="1" applyProtection="1">
      <alignment horizontal="right"/>
    </xf>
    <xf numFmtId="164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4" fontId="4" fillId="6" borderId="0" xfId="1" applyFont="1" applyFill="1" applyAlignment="1" applyProtection="1">
      <alignment horizontal="right"/>
    </xf>
    <xf numFmtId="164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4" fontId="3" fillId="0" borderId="0" xfId="1" applyFont="1"/>
    <xf numFmtId="164" fontId="1" fillId="0" borderId="13" xfId="1" applyFont="1" applyFill="1" applyBorder="1" applyAlignment="1" applyProtection="1"/>
    <xf numFmtId="164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4" fontId="1" fillId="0" borderId="18" xfId="1" applyFont="1" applyFill="1" applyBorder="1" applyAlignment="1" applyProtection="1">
      <alignment vertical="center"/>
    </xf>
    <xf numFmtId="164" fontId="1" fillId="0" borderId="1" xfId="1" applyFont="1" applyFill="1" applyBorder="1" applyAlignment="1" applyProtection="1">
      <alignment vertical="center"/>
    </xf>
    <xf numFmtId="164" fontId="1" fillId="0" borderId="23" xfId="1" applyFont="1" applyFill="1" applyBorder="1" applyAlignment="1" applyProtection="1">
      <alignment vertical="center"/>
    </xf>
    <xf numFmtId="164" fontId="1" fillId="0" borderId="7" xfId="1" applyFont="1" applyFill="1" applyBorder="1" applyAlignment="1" applyProtection="1">
      <alignment vertical="center"/>
    </xf>
    <xf numFmtId="164" fontId="1" fillId="0" borderId="24" xfId="1" applyFont="1" applyFill="1" applyBorder="1" applyAlignment="1" applyProtection="1">
      <alignment vertical="center"/>
    </xf>
    <xf numFmtId="164" fontId="1" fillId="0" borderId="13" xfId="1" applyFont="1" applyFill="1" applyBorder="1" applyAlignment="1" applyProtection="1">
      <alignment vertical="center"/>
    </xf>
    <xf numFmtId="164" fontId="1" fillId="0" borderId="35" xfId="1" applyFont="1" applyFill="1" applyBorder="1" applyAlignment="1" applyProtection="1">
      <alignment vertical="center"/>
    </xf>
    <xf numFmtId="164" fontId="8" fillId="0" borderId="24" xfId="1" applyFont="1" applyFill="1" applyBorder="1" applyAlignment="1" applyProtection="1">
      <alignment vertical="center"/>
    </xf>
    <xf numFmtId="164" fontId="8" fillId="0" borderId="1" xfId="1" applyFont="1" applyFill="1" applyBorder="1" applyAlignment="1" applyProtection="1">
      <alignment vertical="center"/>
    </xf>
    <xf numFmtId="164" fontId="8" fillId="0" borderId="25" xfId="1" applyFont="1" applyFill="1" applyBorder="1" applyAlignment="1" applyProtection="1">
      <alignment vertical="center"/>
    </xf>
    <xf numFmtId="164" fontId="8" fillId="0" borderId="37" xfId="1" applyFont="1" applyFill="1" applyBorder="1" applyAlignment="1" applyProtection="1">
      <alignment vertical="center"/>
    </xf>
    <xf numFmtId="164" fontId="8" fillId="0" borderId="27" xfId="1" applyFont="1" applyFill="1" applyBorder="1" applyAlignment="1" applyProtection="1">
      <alignment horizontal="right" vertical="center"/>
    </xf>
    <xf numFmtId="164" fontId="8" fillId="0" borderId="6" xfId="1" applyFont="1" applyFill="1" applyBorder="1" applyAlignment="1" applyProtection="1">
      <alignment horizontal="right" vertical="center"/>
    </xf>
    <xf numFmtId="164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4" fontId="8" fillId="0" borderId="30" xfId="1" applyFont="1" applyFill="1" applyBorder="1" applyAlignment="1" applyProtection="1">
      <alignment vertical="center"/>
    </xf>
    <xf numFmtId="164" fontId="8" fillId="0" borderId="31" xfId="1" applyFont="1" applyFill="1" applyBorder="1" applyAlignment="1" applyProtection="1">
      <alignment vertical="center"/>
    </xf>
    <xf numFmtId="164" fontId="8" fillId="0" borderId="26" xfId="1" applyFont="1" applyFill="1" applyBorder="1" applyAlignment="1" applyProtection="1">
      <alignment vertical="center"/>
    </xf>
    <xf numFmtId="164" fontId="8" fillId="0" borderId="14" xfId="1" applyFont="1" applyFill="1" applyBorder="1" applyAlignment="1" applyProtection="1">
      <alignment vertical="center"/>
    </xf>
    <xf numFmtId="164" fontId="8" fillId="0" borderId="32" xfId="1" applyFont="1" applyFill="1" applyBorder="1" applyAlignment="1" applyProtection="1">
      <alignment vertical="center"/>
    </xf>
    <xf numFmtId="164" fontId="1" fillId="0" borderId="30" xfId="1" applyFont="1" applyFill="1" applyBorder="1" applyAlignment="1" applyProtection="1">
      <alignment vertical="center"/>
    </xf>
    <xf numFmtId="43" fontId="11" fillId="0" borderId="0" xfId="1" applyNumberFormat="1" applyFont="1" applyFill="1" applyAlignment="1">
      <alignment horizontal="right"/>
    </xf>
    <xf numFmtId="164" fontId="3" fillId="0" borderId="0" xfId="1" applyFont="1" applyFill="1" applyAlignment="1">
      <alignment horizontal="right"/>
    </xf>
    <xf numFmtId="164" fontId="3" fillId="6" borderId="0" xfId="1" applyFont="1" applyFill="1"/>
    <xf numFmtId="43" fontId="14" fillId="0" borderId="0" xfId="1" applyNumberFormat="1" applyFont="1" applyAlignment="1"/>
    <xf numFmtId="164" fontId="1" fillId="0" borderId="18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164" fontId="8" fillId="8" borderId="14" xfId="1" applyFont="1" applyFill="1" applyBorder="1" applyAlignment="1" applyProtection="1"/>
    <xf numFmtId="0" fontId="8" fillId="8" borderId="0" xfId="0" applyFont="1" applyFill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4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4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4" fontId="8" fillId="10" borderId="14" xfId="1" applyFont="1" applyFill="1" applyBorder="1" applyAlignment="1" applyProtection="1">
      <alignment vertical="center"/>
    </xf>
    <xf numFmtId="164" fontId="8" fillId="10" borderId="23" xfId="1" applyFont="1" applyFill="1" applyBorder="1" applyAlignment="1" applyProtection="1">
      <alignment horizontal="center" vertical="center"/>
    </xf>
    <xf numFmtId="165" fontId="1" fillId="0" borderId="18" xfId="1" applyNumberFormat="1" applyFont="1" applyFill="1" applyBorder="1" applyAlignment="1" applyProtection="1">
      <alignment horizontal="right"/>
    </xf>
    <xf numFmtId="164" fontId="8" fillId="0" borderId="14" xfId="1" applyFont="1" applyFill="1" applyBorder="1" applyAlignment="1" applyProtection="1"/>
    <xf numFmtId="164" fontId="8" fillId="10" borderId="30" xfId="1" applyFont="1" applyFill="1" applyBorder="1" applyAlignment="1" applyProtection="1">
      <alignment horizontal="right" vertical="center"/>
    </xf>
    <xf numFmtId="0" fontId="8" fillId="10" borderId="40" xfId="0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164" fontId="8" fillId="0" borderId="38" xfId="1" applyFont="1" applyFill="1" applyBorder="1" applyAlignment="1" applyProtection="1">
      <alignment vertical="center"/>
    </xf>
    <xf numFmtId="165" fontId="1" fillId="0" borderId="41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164" fontId="1" fillId="0" borderId="8" xfId="1" applyFont="1" applyBorder="1"/>
    <xf numFmtId="164" fontId="1" fillId="0" borderId="14" xfId="1" applyFont="1" applyBorder="1"/>
    <xf numFmtId="164" fontId="1" fillId="0" borderId="7" xfId="1" applyFont="1" applyBorder="1"/>
    <xf numFmtId="164" fontId="1" fillId="0" borderId="21" xfId="1" applyFont="1" applyFill="1" applyBorder="1" applyAlignment="1" applyProtection="1">
      <alignment vertical="center"/>
    </xf>
    <xf numFmtId="164" fontId="1" fillId="0" borderId="22" xfId="1" applyFont="1" applyBorder="1"/>
    <xf numFmtId="164" fontId="1" fillId="0" borderId="7" xfId="1" applyFont="1" applyFill="1" applyBorder="1"/>
    <xf numFmtId="164" fontId="1" fillId="0" borderId="35" xfId="1" applyFont="1" applyBorder="1"/>
    <xf numFmtId="164" fontId="1" fillId="0" borderId="43" xfId="1" applyFont="1" applyFill="1" applyBorder="1" applyAlignment="1" applyProtection="1">
      <alignment vertical="center"/>
    </xf>
    <xf numFmtId="164" fontId="1" fillId="0" borderId="42" xfId="1" applyFont="1" applyFill="1" applyBorder="1" applyAlignment="1" applyProtection="1">
      <alignment vertical="center"/>
    </xf>
    <xf numFmtId="164" fontId="1" fillId="0" borderId="22" xfId="1" applyFont="1" applyFill="1" applyBorder="1" applyAlignment="1" applyProtection="1">
      <alignment vertical="center"/>
    </xf>
    <xf numFmtId="164" fontId="1" fillId="0" borderId="44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5" xfId="1" applyNumberFormat="1" applyFont="1" applyFill="1" applyBorder="1" applyAlignment="1" applyProtection="1">
      <alignment horizontal="right" vertical="center" indent="2"/>
    </xf>
    <xf numFmtId="2" fontId="8" fillId="0" borderId="45" xfId="1" applyNumberFormat="1" applyFont="1" applyFill="1" applyBorder="1" applyAlignment="1" applyProtection="1">
      <alignment horizontal="right" vertical="top" indent="2"/>
    </xf>
    <xf numFmtId="164" fontId="8" fillId="0" borderId="46" xfId="1" applyFont="1" applyFill="1" applyBorder="1" applyAlignment="1" applyProtection="1">
      <alignment horizontal="right" vertical="center"/>
    </xf>
    <xf numFmtId="164" fontId="21" fillId="0" borderId="22" xfId="1" applyFont="1" applyBorder="1"/>
    <xf numFmtId="164" fontId="21" fillId="0" borderId="7" xfId="1" applyFont="1" applyBorder="1"/>
    <xf numFmtId="164" fontId="21" fillId="0" borderId="22" xfId="4" applyNumberFormat="1" applyFont="1" applyFill="1" applyBorder="1" applyAlignment="1" applyProtection="1">
      <alignment horizontal="right" vertical="center"/>
    </xf>
    <xf numFmtId="164" fontId="22" fillId="8" borderId="7" xfId="1" applyFont="1" applyFill="1" applyBorder="1" applyAlignment="1" applyProtection="1">
      <alignment vertical="center"/>
    </xf>
    <xf numFmtId="164" fontId="21" fillId="0" borderId="21" xfId="4" applyNumberFormat="1" applyFont="1" applyFill="1" applyBorder="1" applyAlignment="1" applyProtection="1">
      <alignment horizontal="right" vertical="center"/>
    </xf>
    <xf numFmtId="164" fontId="21" fillId="0" borderId="21" xfId="4" applyNumberFormat="1" applyFont="1" applyFill="1" applyBorder="1" applyAlignment="1" applyProtection="1">
      <alignment horizontal="right"/>
    </xf>
    <xf numFmtId="164" fontId="21" fillId="0" borderId="14" xfId="1" applyFont="1" applyFill="1" applyBorder="1" applyAlignment="1" applyProtection="1">
      <alignment horizontal="right" vertical="center"/>
    </xf>
    <xf numFmtId="164" fontId="21" fillId="0" borderId="35" xfId="1" applyFont="1" applyFill="1" applyBorder="1" applyAlignment="1" applyProtection="1">
      <alignment vertical="center"/>
    </xf>
    <xf numFmtId="164" fontId="22" fillId="8" borderId="36" xfId="1" applyFont="1" applyFill="1" applyBorder="1" applyAlignment="1" applyProtection="1">
      <alignment vertical="center"/>
    </xf>
    <xf numFmtId="164" fontId="8" fillId="0" borderId="47" xfId="1" applyFont="1" applyFill="1" applyBorder="1" applyAlignment="1" applyProtection="1">
      <alignment vertical="center"/>
    </xf>
    <xf numFmtId="164" fontId="21" fillId="0" borderId="35" xfId="1" applyFont="1" applyBorder="1"/>
    <xf numFmtId="164" fontId="4" fillId="0" borderId="0" xfId="1" applyFont="1"/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166" fontId="1" fillId="0" borderId="7" xfId="1" applyNumberFormat="1" applyFont="1" applyFill="1" applyBorder="1" applyAlignment="1" applyProtection="1">
      <alignment horizontal="center" vertical="center"/>
    </xf>
    <xf numFmtId="2" fontId="1" fillId="0" borderId="49" xfId="1" applyNumberFormat="1" applyFont="1" applyFill="1" applyBorder="1" applyAlignment="1" applyProtection="1">
      <alignment horizontal="right" vertical="center" indent="2"/>
    </xf>
    <xf numFmtId="2" fontId="1" fillId="0" borderId="50" xfId="1" applyNumberFormat="1" applyFont="1" applyFill="1" applyBorder="1" applyAlignment="1" applyProtection="1">
      <alignment horizontal="right" vertical="center" indent="2"/>
    </xf>
    <xf numFmtId="166" fontId="1" fillId="0" borderId="51" xfId="1" applyNumberFormat="1" applyFont="1" applyFill="1" applyBorder="1" applyAlignment="1" applyProtection="1">
      <alignment horizontal="center" vertical="center"/>
    </xf>
    <xf numFmtId="2" fontId="8" fillId="10" borderId="48" xfId="1" applyNumberFormat="1" applyFont="1" applyFill="1" applyBorder="1" applyAlignment="1" applyProtection="1">
      <alignment horizontal="right" vertical="center" indent="2"/>
    </xf>
    <xf numFmtId="166" fontId="8" fillId="8" borderId="7" xfId="1" applyNumberFormat="1" applyFont="1" applyFill="1" applyBorder="1" applyAlignment="1" applyProtection="1">
      <alignment horizontal="center" vertical="center"/>
    </xf>
    <xf numFmtId="10" fontId="1" fillId="0" borderId="0" xfId="2" applyNumberFormat="1" applyFont="1"/>
    <xf numFmtId="166" fontId="1" fillId="0" borderId="35" xfId="1" applyNumberFormat="1" applyFont="1" applyFill="1" applyBorder="1" applyAlignment="1" applyProtection="1">
      <alignment horizontal="center" vertical="center"/>
    </xf>
    <xf numFmtId="0" fontId="1" fillId="0" borderId="35" xfId="0" applyFont="1" applyBorder="1" applyAlignment="1">
      <alignment vertical="center"/>
    </xf>
    <xf numFmtId="164" fontId="1" fillId="0" borderId="52" xfId="1" applyFont="1" applyBorder="1"/>
    <xf numFmtId="164" fontId="1" fillId="0" borderId="53" xfId="1" applyFont="1" applyFill="1" applyBorder="1" applyAlignment="1" applyProtection="1">
      <alignment vertical="center"/>
    </xf>
    <xf numFmtId="164" fontId="1" fillId="0" borderId="52" xfId="1" applyFont="1" applyFill="1" applyBorder="1" applyAlignment="1" applyProtection="1">
      <alignment horizontal="right" vertical="center"/>
    </xf>
    <xf numFmtId="164" fontId="1" fillId="0" borderId="52" xfId="1" applyFont="1" applyFill="1" applyBorder="1" applyAlignment="1" applyProtection="1">
      <alignment vertical="center"/>
    </xf>
    <xf numFmtId="164" fontId="1" fillId="0" borderId="6" xfId="1" applyFont="1" applyFill="1" applyBorder="1" applyAlignment="1" applyProtection="1">
      <alignment vertical="center"/>
    </xf>
    <xf numFmtId="164" fontId="1" fillId="0" borderId="54" xfId="1" applyFont="1" applyFill="1" applyBorder="1" applyAlignment="1" applyProtection="1">
      <alignment vertical="center"/>
    </xf>
    <xf numFmtId="164" fontId="21" fillId="0" borderId="53" xfId="1" applyFont="1" applyFill="1" applyBorder="1" applyAlignment="1" applyProtection="1">
      <alignment vertical="center"/>
    </xf>
    <xf numFmtId="164" fontId="1" fillId="0" borderId="47" xfId="1" applyFont="1" applyFill="1" applyBorder="1" applyAlignment="1" applyProtection="1">
      <alignment vertical="center"/>
    </xf>
    <xf numFmtId="164" fontId="1" fillId="0" borderId="35" xfId="4" applyNumberFormat="1" applyFont="1" applyFill="1" applyBorder="1" applyAlignment="1" applyProtection="1">
      <alignment horizontal="right" vertical="center"/>
    </xf>
    <xf numFmtId="2" fontId="1" fillId="0" borderId="55" xfId="1" applyNumberFormat="1" applyFont="1" applyFill="1" applyBorder="1" applyAlignment="1" applyProtection="1">
      <alignment horizontal="right"/>
    </xf>
    <xf numFmtId="164" fontId="1" fillId="0" borderId="56" xfId="1" applyFont="1" applyFill="1" applyBorder="1" applyAlignment="1" applyProtection="1"/>
    <xf numFmtId="164" fontId="1" fillId="0" borderId="57" xfId="1" applyFont="1" applyFill="1" applyBorder="1" applyAlignment="1" applyProtection="1">
      <alignment vertical="center"/>
    </xf>
    <xf numFmtId="164" fontId="1" fillId="0" borderId="53" xfId="1" applyFont="1" applyBorder="1"/>
    <xf numFmtId="164" fontId="8" fillId="10" borderId="58" xfId="1" applyFont="1" applyFill="1" applyBorder="1" applyAlignment="1" applyProtection="1">
      <alignment vertical="center"/>
    </xf>
    <xf numFmtId="164" fontId="8" fillId="0" borderId="59" xfId="1" applyFont="1" applyFill="1" applyBorder="1" applyAlignment="1" applyProtection="1">
      <alignment vertical="top"/>
    </xf>
    <xf numFmtId="164" fontId="22" fillId="0" borderId="60" xfId="1" applyFont="1" applyFill="1" applyBorder="1" applyAlignment="1" applyProtection="1">
      <alignment horizontal="right" vertical="center"/>
    </xf>
    <xf numFmtId="2" fontId="1" fillId="0" borderId="61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2" fontId="8" fillId="10" borderId="63" xfId="1" applyNumberFormat="1" applyFont="1" applyFill="1" applyBorder="1" applyAlignment="1" applyProtection="1">
      <alignment horizontal="right" vertical="center" indent="2"/>
    </xf>
    <xf numFmtId="167" fontId="1" fillId="0" borderId="18" xfId="1" applyNumberFormat="1" applyFont="1" applyFill="1" applyBorder="1" applyAlignment="1" applyProtection="1">
      <alignment horizontal="right"/>
    </xf>
    <xf numFmtId="2" fontId="8" fillId="10" borderId="62" xfId="1" applyNumberFormat="1" applyFont="1" applyFill="1" applyBorder="1" applyAlignment="1" applyProtection="1">
      <alignment horizontal="right" vertical="center" indent="2"/>
    </xf>
    <xf numFmtId="166" fontId="8" fillId="10" borderId="64" xfId="1" applyNumberFormat="1" applyFont="1" applyFill="1" applyBorder="1" applyAlignment="1" applyProtection="1">
      <alignment horizontal="center" vertical="center"/>
    </xf>
    <xf numFmtId="2" fontId="8" fillId="10" borderId="66" xfId="1" applyNumberFormat="1" applyFont="1" applyFill="1" applyBorder="1" applyAlignment="1" applyProtection="1">
      <alignment horizontal="right" vertical="center" indent="2"/>
    </xf>
    <xf numFmtId="2" fontId="8" fillId="10" borderId="65" xfId="1" applyNumberFormat="1" applyFont="1" applyFill="1" applyBorder="1" applyAlignment="1" applyProtection="1">
      <alignment horizontal="right" vertical="center" indent="2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111"/>
  <sheetViews>
    <sheetView tabSelected="1" view="pageBreakPreview" zoomScale="50" zoomScaleNormal="75" zoomScaleSheetLayoutView="50" workbookViewId="0">
      <pane xSplit="2" ySplit="9" topLeftCell="C10" activePane="bottomRight" state="frozen"/>
      <selection pane="topRight" activeCell="C1" sqref="C1"/>
      <selection pane="bottomLeft" activeCell="A10" sqref="A10"/>
      <selection pane="bottomRight" activeCell="F90" sqref="F90"/>
    </sheetView>
  </sheetViews>
  <sheetFormatPr defaultColWidth="9.28515625" defaultRowHeight="20.25"/>
  <cols>
    <col min="1" max="1" width="66.85546875" style="9" customWidth="1"/>
    <col min="2" max="2" width="23.28515625" style="10" customWidth="1"/>
    <col min="3" max="6" width="31.28515625" style="9" customWidth="1"/>
    <col min="7" max="8" width="31.28515625" style="66" customWidth="1"/>
    <col min="9" max="9" width="40.28515625" style="76" customWidth="1"/>
    <col min="10" max="10" width="26.140625" style="9" customWidth="1"/>
    <col min="11" max="11" width="21" style="9" bestFit="1" customWidth="1"/>
    <col min="12" max="12" width="18.28515625" style="9" bestFit="1" customWidth="1"/>
    <col min="13" max="16384" width="9.28515625" style="9"/>
  </cols>
  <sheetData>
    <row r="2" spans="1:12" s="1" customFormat="1" ht="27.75">
      <c r="A2" s="192" t="s">
        <v>0</v>
      </c>
      <c r="B2" s="192"/>
      <c r="C2" s="192"/>
      <c r="D2" s="192"/>
      <c r="E2" s="192"/>
      <c r="F2" s="192"/>
      <c r="G2" s="192"/>
      <c r="H2" s="192"/>
      <c r="I2" s="192"/>
    </row>
    <row r="3" spans="1:12" s="1" customFormat="1" ht="27.75">
      <c r="A3" s="193" t="s">
        <v>70</v>
      </c>
      <c r="B3" s="193"/>
      <c r="C3" s="193"/>
      <c r="D3" s="193"/>
      <c r="E3" s="193"/>
      <c r="F3" s="193"/>
      <c r="G3" s="193"/>
      <c r="H3" s="193"/>
      <c r="I3" s="193"/>
    </row>
    <row r="4" spans="1:12" s="1" customFormat="1" ht="23.25">
      <c r="A4" s="11"/>
      <c r="B4" s="12"/>
      <c r="C4" s="154"/>
      <c r="D4" s="154"/>
      <c r="E4" s="154"/>
      <c r="F4" s="154"/>
      <c r="G4" s="56"/>
      <c r="H4" s="56"/>
      <c r="I4" s="67"/>
    </row>
    <row r="5" spans="1:12" s="2" customFormat="1" ht="24" customHeight="1">
      <c r="A5" s="195" t="s">
        <v>1</v>
      </c>
      <c r="B5" s="198" t="s">
        <v>2</v>
      </c>
      <c r="C5" s="214" t="s">
        <v>71</v>
      </c>
      <c r="D5" s="215"/>
      <c r="E5" s="214" t="s">
        <v>72</v>
      </c>
      <c r="F5" s="215"/>
      <c r="G5" s="218" t="s">
        <v>3</v>
      </c>
      <c r="H5" s="219"/>
      <c r="I5" s="211" t="s">
        <v>4</v>
      </c>
    </row>
    <row r="6" spans="1:12" s="2" customFormat="1" ht="23.25">
      <c r="A6" s="196"/>
      <c r="B6" s="199"/>
      <c r="C6" s="216"/>
      <c r="D6" s="217"/>
      <c r="E6" s="216"/>
      <c r="F6" s="217"/>
      <c r="G6" s="220"/>
      <c r="H6" s="221"/>
      <c r="I6" s="212"/>
    </row>
    <row r="7" spans="1:12" s="2" customFormat="1" ht="23.25">
      <c r="A7" s="196"/>
      <c r="B7" s="199"/>
      <c r="C7" s="201" t="s">
        <v>57</v>
      </c>
      <c r="D7" s="201" t="s">
        <v>5</v>
      </c>
      <c r="E7" s="201" t="s">
        <v>57</v>
      </c>
      <c r="F7" s="204" t="s">
        <v>5</v>
      </c>
      <c r="G7" s="206" t="s">
        <v>57</v>
      </c>
      <c r="H7" s="209" t="s">
        <v>6</v>
      </c>
      <c r="I7" s="212"/>
    </row>
    <row r="8" spans="1:12" s="2" customFormat="1" ht="23.25">
      <c r="A8" s="196"/>
      <c r="B8" s="199"/>
      <c r="C8" s="202"/>
      <c r="D8" s="202"/>
      <c r="E8" s="202"/>
      <c r="F8" s="204"/>
      <c r="G8" s="207"/>
      <c r="H8" s="209"/>
      <c r="I8" s="212"/>
    </row>
    <row r="9" spans="1:12" s="2" customFormat="1" ht="21.6" customHeight="1">
      <c r="A9" s="197"/>
      <c r="B9" s="200"/>
      <c r="C9" s="203"/>
      <c r="D9" s="203"/>
      <c r="E9" s="203"/>
      <c r="F9" s="205"/>
      <c r="G9" s="208"/>
      <c r="H9" s="210"/>
      <c r="I9" s="213"/>
    </row>
    <row r="10" spans="1:12" s="1" customFormat="1" ht="23.25">
      <c r="A10" s="13"/>
      <c r="B10" s="14"/>
      <c r="C10" s="78"/>
      <c r="D10" s="78"/>
      <c r="E10" s="121"/>
      <c r="F10" s="177"/>
      <c r="G10" s="176"/>
      <c r="H10" s="57"/>
      <c r="I10" s="68"/>
    </row>
    <row r="11" spans="1:12" s="3" customFormat="1" ht="24" customHeight="1">
      <c r="A11" s="15" t="s">
        <v>60</v>
      </c>
      <c r="B11" s="16" t="s">
        <v>7</v>
      </c>
      <c r="C11" s="128">
        <v>7930.3952114060003</v>
      </c>
      <c r="D11" s="128">
        <v>33742.979592999996</v>
      </c>
      <c r="E11" s="179">
        <v>8848.1756692700037</v>
      </c>
      <c r="F11" s="179">
        <v>35530.893235000003</v>
      </c>
      <c r="G11" s="183">
        <f>((E11-C11)/C11)*100</f>
        <v>11.572947292008765</v>
      </c>
      <c r="H11" s="183">
        <f>((F11-D11)/D11)*100</f>
        <v>5.2986240799283495</v>
      </c>
      <c r="I11" s="158">
        <f>(F11/$F$78)*100</f>
        <v>34.597290295148611</v>
      </c>
      <c r="J11" s="164"/>
      <c r="K11" s="164"/>
      <c r="L11" s="164"/>
    </row>
    <row r="12" spans="1:12" s="3" customFormat="1" ht="24" customHeight="1">
      <c r="A12" s="17" t="s">
        <v>8</v>
      </c>
      <c r="B12" s="18" t="s">
        <v>7</v>
      </c>
      <c r="C12" s="128">
        <v>1894.7266917999996</v>
      </c>
      <c r="D12" s="128">
        <v>7502.6120860000001</v>
      </c>
      <c r="E12" s="179">
        <v>2152.6031980000002</v>
      </c>
      <c r="F12" s="179">
        <v>8656.5546950000007</v>
      </c>
      <c r="G12" s="183">
        <f t="shared" ref="G12:H21" si="0">((E12-C12)/C12)*100</f>
        <v>13.610221849728454</v>
      </c>
      <c r="H12" s="183">
        <f t="shared" ref="H12:H19" si="1">((F12-D12)/D12)*100</f>
        <v>15.380544745919583</v>
      </c>
      <c r="I12" s="158">
        <f t="shared" ref="I12:I21" si="2">(F12/$F$78)*100</f>
        <v>8.4290967231785832</v>
      </c>
      <c r="J12" s="164"/>
      <c r="K12" s="164"/>
      <c r="L12" s="164"/>
    </row>
    <row r="13" spans="1:12" s="3" customFormat="1" ht="24" customHeight="1">
      <c r="A13" s="17" t="s">
        <v>9</v>
      </c>
      <c r="B13" s="18" t="s">
        <v>7</v>
      </c>
      <c r="C13" s="128">
        <v>6035.6685196060007</v>
      </c>
      <c r="D13" s="128">
        <v>26240.367506999995</v>
      </c>
      <c r="E13" s="179">
        <v>6695.5724712700021</v>
      </c>
      <c r="F13" s="179">
        <v>26874.338540000001</v>
      </c>
      <c r="G13" s="183">
        <f t="shared" si="0"/>
        <v>10.933402812304857</v>
      </c>
      <c r="H13" s="183">
        <f t="shared" si="1"/>
        <v>2.4160143063197737</v>
      </c>
      <c r="I13" s="158">
        <f t="shared" si="2"/>
        <v>26.168193571970022</v>
      </c>
      <c r="J13" s="164"/>
      <c r="K13" s="164"/>
      <c r="L13" s="164"/>
    </row>
    <row r="14" spans="1:12" s="3" customFormat="1" ht="24" customHeight="1">
      <c r="A14" s="15" t="s">
        <v>10</v>
      </c>
      <c r="B14" s="18" t="s">
        <v>7</v>
      </c>
      <c r="C14" s="128">
        <v>490.44855920000009</v>
      </c>
      <c r="D14" s="128">
        <v>2648.7758629999998</v>
      </c>
      <c r="E14" s="179">
        <v>588.38406062000024</v>
      </c>
      <c r="F14" s="179">
        <v>3116.8225560000001</v>
      </c>
      <c r="G14" s="183">
        <f t="shared" si="0"/>
        <v>19.968557269237081</v>
      </c>
      <c r="H14" s="183">
        <f t="shared" si="1"/>
        <v>17.670301951101713</v>
      </c>
      <c r="I14" s="158">
        <f t="shared" si="2"/>
        <v>3.0349255239712538</v>
      </c>
      <c r="J14" s="164"/>
      <c r="K14" s="164"/>
      <c r="L14" s="164"/>
    </row>
    <row r="15" spans="1:12" s="3" customFormat="1" ht="24" customHeight="1">
      <c r="A15" s="17" t="s">
        <v>11</v>
      </c>
      <c r="B15" s="16" t="s">
        <v>7</v>
      </c>
      <c r="C15" s="128">
        <v>125.052097</v>
      </c>
      <c r="D15" s="128">
        <v>528.37144000000001</v>
      </c>
      <c r="E15" s="179">
        <v>163.34458999999995</v>
      </c>
      <c r="F15" s="179">
        <v>797.55275200000005</v>
      </c>
      <c r="G15" s="183">
        <f t="shared" si="0"/>
        <v>30.621232205326354</v>
      </c>
      <c r="H15" s="183">
        <f t="shared" si="1"/>
        <v>50.945469724858718</v>
      </c>
      <c r="I15" s="158">
        <f t="shared" si="2"/>
        <v>0.77659640876851888</v>
      </c>
      <c r="J15" s="164"/>
      <c r="K15" s="164"/>
      <c r="L15" s="164"/>
    </row>
    <row r="16" spans="1:12" s="3" customFormat="1" ht="24" customHeight="1">
      <c r="A16" s="17" t="s">
        <v>12</v>
      </c>
      <c r="B16" s="16" t="s">
        <v>7</v>
      </c>
      <c r="C16" s="128">
        <v>365.39646220000009</v>
      </c>
      <c r="D16" s="128">
        <v>2120.404423</v>
      </c>
      <c r="E16" s="179">
        <v>425.03947062000026</v>
      </c>
      <c r="F16" s="179">
        <v>2319.269804</v>
      </c>
      <c r="G16" s="183">
        <f t="shared" si="0"/>
        <v>16.322820440268661</v>
      </c>
      <c r="H16" s="183">
        <f t="shared" si="1"/>
        <v>9.3786533758800825</v>
      </c>
      <c r="I16" s="158">
        <f t="shared" si="2"/>
        <v>2.2583291152027356</v>
      </c>
      <c r="J16" s="164"/>
      <c r="K16" s="164"/>
      <c r="L16" s="164"/>
    </row>
    <row r="17" spans="1:12" s="3" customFormat="1" ht="24" customHeight="1">
      <c r="A17" s="15" t="s">
        <v>13</v>
      </c>
      <c r="B17" s="16" t="s">
        <v>7</v>
      </c>
      <c r="C17" s="128">
        <v>2677.4343889736069</v>
      </c>
      <c r="D17" s="128">
        <v>13995.498785</v>
      </c>
      <c r="E17" s="179">
        <v>3009.8242873651302</v>
      </c>
      <c r="F17" s="179">
        <v>15742.655161000001</v>
      </c>
      <c r="G17" s="183">
        <f t="shared" si="0"/>
        <v>12.41449276069636</v>
      </c>
      <c r="H17" s="183">
        <f t="shared" si="1"/>
        <v>12.483702101939777</v>
      </c>
      <c r="I17" s="158">
        <f t="shared" si="2"/>
        <v>15.329004171643545</v>
      </c>
      <c r="J17" s="164"/>
      <c r="K17" s="164"/>
      <c r="L17" s="164"/>
    </row>
    <row r="18" spans="1:12" s="3" customFormat="1" ht="24" customHeight="1">
      <c r="A18" s="15" t="s">
        <v>14</v>
      </c>
      <c r="B18" s="16" t="s">
        <v>7</v>
      </c>
      <c r="C18" s="128">
        <v>1996.5817499764294</v>
      </c>
      <c r="D18" s="128">
        <v>6917.081604</v>
      </c>
      <c r="E18" s="179">
        <v>3907.6592476105116</v>
      </c>
      <c r="F18" s="179">
        <v>7684.9248530000004</v>
      </c>
      <c r="G18" s="183">
        <f t="shared" si="0"/>
        <v>95.717468000328239</v>
      </c>
      <c r="H18" s="183">
        <f t="shared" si="1"/>
        <v>11.100682237953839</v>
      </c>
      <c r="I18" s="158">
        <f t="shared" si="2"/>
        <v>7.4829972406586815</v>
      </c>
      <c r="J18" s="164"/>
      <c r="K18" s="164"/>
      <c r="L18" s="164"/>
    </row>
    <row r="19" spans="1:12" s="3" customFormat="1" ht="24" customHeight="1">
      <c r="A19" s="15" t="s">
        <v>15</v>
      </c>
      <c r="B19" s="16" t="s">
        <v>7</v>
      </c>
      <c r="C19" s="128">
        <v>1159.4620643000001</v>
      </c>
      <c r="D19" s="128">
        <v>818.37717899999996</v>
      </c>
      <c r="E19" s="179">
        <v>1334.7606017999999</v>
      </c>
      <c r="F19" s="179">
        <v>902.60256200000003</v>
      </c>
      <c r="G19" s="183">
        <f t="shared" si="0"/>
        <v>15.118954116522346</v>
      </c>
      <c r="H19" s="183">
        <f t="shared" si="1"/>
        <v>10.291756070583205</v>
      </c>
      <c r="I19" s="158">
        <f t="shared" si="2"/>
        <v>0.87888595009758597</v>
      </c>
      <c r="J19" s="164"/>
      <c r="K19" s="164"/>
      <c r="L19" s="164"/>
    </row>
    <row r="20" spans="1:12" s="3" customFormat="1" ht="24" customHeight="1">
      <c r="A20" s="166"/>
      <c r="B20" s="16"/>
      <c r="C20" s="167"/>
      <c r="D20" s="167"/>
      <c r="E20" s="129"/>
      <c r="F20" s="129"/>
      <c r="G20" s="155"/>
      <c r="H20" s="155"/>
      <c r="I20" s="165"/>
      <c r="J20" s="164"/>
      <c r="K20" s="164"/>
      <c r="L20" s="164"/>
    </row>
    <row r="21" spans="1:12" s="4" customFormat="1" ht="24" customHeight="1">
      <c r="A21" s="107" t="s">
        <v>16</v>
      </c>
      <c r="B21" s="108" t="s">
        <v>7</v>
      </c>
      <c r="C21" s="109">
        <f>SUM(C17:C19)+C11+C14</f>
        <v>14254.321973856036</v>
      </c>
      <c r="D21" s="109">
        <f>SUM(D17:D19)+D11+D14</f>
        <v>58122.713023999997</v>
      </c>
      <c r="E21" s="109">
        <f>SUM(E17:E19)+E11+E14</f>
        <v>17688.803866665647</v>
      </c>
      <c r="F21" s="109">
        <f>SUM(F17:F19)+F11+F14</f>
        <v>62977.898367000002</v>
      </c>
      <c r="G21" s="184">
        <f>((E21-C21)/C21)*100</f>
        <v>24.094319597304032</v>
      </c>
      <c r="H21" s="184">
        <f t="shared" si="0"/>
        <v>8.3533357105942461</v>
      </c>
      <c r="I21" s="163">
        <f t="shared" si="2"/>
        <v>61.32310318151967</v>
      </c>
      <c r="J21" s="164"/>
      <c r="K21" s="164"/>
      <c r="L21" s="164"/>
    </row>
    <row r="22" spans="1:12" s="3" customFormat="1" ht="24" customHeight="1">
      <c r="A22" s="20"/>
      <c r="B22" s="21"/>
      <c r="C22" s="80"/>
      <c r="D22" s="81"/>
      <c r="E22" s="129"/>
      <c r="F22" s="138"/>
      <c r="G22" s="159"/>
      <c r="H22" s="160"/>
      <c r="I22" s="161"/>
      <c r="K22" s="156"/>
      <c r="L22" s="156"/>
    </row>
    <row r="23" spans="1:12" s="3" customFormat="1" ht="24" customHeight="1">
      <c r="A23" s="15"/>
      <c r="B23" s="16"/>
      <c r="C23" s="136"/>
      <c r="D23" s="135"/>
      <c r="E23" s="174"/>
      <c r="F23" s="174"/>
      <c r="G23" s="155"/>
      <c r="H23" s="155"/>
      <c r="I23" s="158"/>
    </row>
    <row r="24" spans="1:12" s="3" customFormat="1" ht="24" customHeight="1">
      <c r="A24" s="15" t="s">
        <v>17</v>
      </c>
      <c r="B24" s="37" t="s">
        <v>7</v>
      </c>
      <c r="C24" s="143">
        <v>532.584110549</v>
      </c>
      <c r="D24" s="144">
        <v>3369.2645130000001</v>
      </c>
      <c r="E24" s="134">
        <v>591.61131645710009</v>
      </c>
      <c r="F24" s="134">
        <v>4281.5361169999996</v>
      </c>
      <c r="G24" s="183">
        <f>((E24-C24)/C24)*100</f>
        <v>11.083170665240742</v>
      </c>
      <c r="H24" s="183">
        <f>((F24-D24)/D24)*100</f>
        <v>27.076283280225784</v>
      </c>
      <c r="I24" s="158">
        <f t="shared" ref="I24:I33" si="3">(F24/$F$78)*100</f>
        <v>4.1690352947022475</v>
      </c>
      <c r="J24" s="164"/>
      <c r="K24" s="164"/>
      <c r="L24" s="164"/>
    </row>
    <row r="25" spans="1:12" s="3" customFormat="1" ht="24" customHeight="1">
      <c r="A25" s="15" t="s">
        <v>18</v>
      </c>
      <c r="B25" s="37" t="s">
        <v>7</v>
      </c>
      <c r="C25" s="143">
        <v>133.48971352063654</v>
      </c>
      <c r="D25" s="144">
        <v>752.40663500000005</v>
      </c>
      <c r="E25" s="134">
        <v>184.78346162313997</v>
      </c>
      <c r="F25" s="134">
        <v>1168.6605999999999</v>
      </c>
      <c r="G25" s="183">
        <f>((E25-C25)/C25)*100</f>
        <v>38.425243975502113</v>
      </c>
      <c r="H25" s="183">
        <f>((F25-D25)/D25)*100</f>
        <v>55.323005624478562</v>
      </c>
      <c r="I25" s="158">
        <f t="shared" si="3"/>
        <v>1.1379530980908237</v>
      </c>
      <c r="J25" s="164"/>
      <c r="K25" s="164"/>
      <c r="L25" s="164"/>
    </row>
    <row r="26" spans="1:12" s="3" customFormat="1" ht="24" customHeight="1">
      <c r="A26" s="15" t="s">
        <v>19</v>
      </c>
      <c r="B26" s="16"/>
      <c r="C26" s="145"/>
      <c r="D26" s="144">
        <v>1158.9340930000001</v>
      </c>
      <c r="E26" s="175"/>
      <c r="F26" s="134">
        <v>1117.1511089999999</v>
      </c>
      <c r="G26" s="183"/>
      <c r="H26" s="183">
        <f t="shared" ref="H26:H33" si="4">((F26-D26)/D26)*100</f>
        <v>-3.6052942313433318</v>
      </c>
      <c r="I26" s="158">
        <f t="shared" si="3"/>
        <v>1.0877970606026672</v>
      </c>
      <c r="J26" s="164"/>
      <c r="K26" s="164"/>
      <c r="L26" s="164"/>
    </row>
    <row r="27" spans="1:12" s="3" customFormat="1" ht="24" customHeight="1">
      <c r="A27" s="15" t="s">
        <v>20</v>
      </c>
      <c r="B27" s="16"/>
      <c r="C27" s="145"/>
      <c r="D27" s="144">
        <v>1.534597</v>
      </c>
      <c r="E27" s="175"/>
      <c r="F27" s="134">
        <v>2.3112050000000002</v>
      </c>
      <c r="G27" s="183"/>
      <c r="H27" s="183">
        <f t="shared" si="4"/>
        <v>50.606641352746038</v>
      </c>
      <c r="I27" s="158">
        <f t="shared" si="3"/>
        <v>2.2504762204467255E-3</v>
      </c>
      <c r="J27" s="164"/>
      <c r="K27" s="164"/>
      <c r="L27" s="164"/>
    </row>
    <row r="28" spans="1:12" s="3" customFormat="1" ht="24" customHeight="1">
      <c r="A28" s="15" t="s">
        <v>21</v>
      </c>
      <c r="B28" s="16"/>
      <c r="C28" s="145"/>
      <c r="D28" s="144">
        <v>7854.089645</v>
      </c>
      <c r="E28" s="175"/>
      <c r="F28" s="134">
        <v>9329.2445220000009</v>
      </c>
      <c r="G28" s="183"/>
      <c r="H28" s="183">
        <f t="shared" si="4"/>
        <v>18.781996942689606</v>
      </c>
      <c r="I28" s="158">
        <f t="shared" si="3"/>
        <v>9.0841110812298691</v>
      </c>
      <c r="J28" s="164"/>
      <c r="K28" s="164"/>
      <c r="L28" s="164"/>
    </row>
    <row r="29" spans="1:12" s="3" customFormat="1" ht="24" customHeight="1">
      <c r="A29" s="17" t="s">
        <v>22</v>
      </c>
      <c r="B29" s="16"/>
      <c r="C29" s="145"/>
      <c r="D29" s="144">
        <v>6804.1263660000004</v>
      </c>
      <c r="E29" s="175"/>
      <c r="F29" s="134">
        <v>8208.6296359999997</v>
      </c>
      <c r="G29" s="183"/>
      <c r="H29" s="183">
        <f t="shared" si="4"/>
        <v>20.64193394494048</v>
      </c>
      <c r="I29" s="158">
        <f t="shared" si="3"/>
        <v>7.9929412571676934</v>
      </c>
      <c r="J29" s="164"/>
      <c r="K29" s="164"/>
      <c r="L29" s="164"/>
    </row>
    <row r="30" spans="1:12" s="3" customFormat="1" ht="24" customHeight="1">
      <c r="A30" s="17" t="s">
        <v>23</v>
      </c>
      <c r="B30" s="16"/>
      <c r="C30" s="145"/>
      <c r="D30" s="133">
        <f>D28-D29</f>
        <v>1049.9632789999996</v>
      </c>
      <c r="E30" s="175"/>
      <c r="F30" s="134">
        <v>1120.6148860000001</v>
      </c>
      <c r="G30" s="183"/>
      <c r="H30" s="183">
        <f t="shared" si="4"/>
        <v>6.7289598039361991</v>
      </c>
      <c r="I30" s="158">
        <f t="shared" si="3"/>
        <v>1.0911698240621746</v>
      </c>
      <c r="J30" s="164"/>
      <c r="K30" s="164"/>
      <c r="L30" s="164"/>
    </row>
    <row r="31" spans="1:12" s="3" customFormat="1" ht="24" customHeight="1">
      <c r="A31" s="15" t="s">
        <v>24</v>
      </c>
      <c r="B31" s="16"/>
      <c r="C31" s="145"/>
      <c r="D31" s="144">
        <v>545.85345200000006</v>
      </c>
      <c r="E31" s="175"/>
      <c r="F31" s="134">
        <v>596.64630899999997</v>
      </c>
      <c r="G31" s="183"/>
      <c r="H31" s="183">
        <f t="shared" si="4"/>
        <v>9.3052186102140659</v>
      </c>
      <c r="I31" s="158">
        <f t="shared" si="3"/>
        <v>0.58096894495374019</v>
      </c>
      <c r="J31" s="164"/>
      <c r="K31" s="164"/>
      <c r="L31" s="164"/>
    </row>
    <row r="32" spans="1:12" s="3" customFormat="1" ht="24" customHeight="1">
      <c r="A32" s="15" t="s">
        <v>25</v>
      </c>
      <c r="B32" s="16"/>
      <c r="C32" s="145"/>
      <c r="D32" s="144">
        <v>1122.5223290000001</v>
      </c>
      <c r="E32" s="175"/>
      <c r="F32" s="134">
        <v>1208.822696</v>
      </c>
      <c r="G32" s="183"/>
      <c r="H32" s="183">
        <f t="shared" si="4"/>
        <v>7.6880757531906356</v>
      </c>
      <c r="I32" s="158">
        <f t="shared" si="3"/>
        <v>1.1770599025548583</v>
      </c>
      <c r="J32" s="164"/>
      <c r="K32" s="164"/>
      <c r="L32" s="164"/>
    </row>
    <row r="33" spans="1:12" s="3" customFormat="1" ht="24" customHeight="1">
      <c r="A33" s="15" t="s">
        <v>26</v>
      </c>
      <c r="B33" s="16"/>
      <c r="C33" s="145"/>
      <c r="D33" s="144">
        <v>901.24268599999994</v>
      </c>
      <c r="E33" s="175"/>
      <c r="F33" s="134">
        <v>982.36683400000004</v>
      </c>
      <c r="G33" s="183"/>
      <c r="H33" s="183">
        <f t="shared" si="4"/>
        <v>9.0013654768234215</v>
      </c>
      <c r="I33" s="158">
        <f t="shared" si="3"/>
        <v>0.95655435137624567</v>
      </c>
      <c r="J33" s="164"/>
      <c r="K33" s="164"/>
      <c r="L33" s="164"/>
    </row>
    <row r="34" spans="1:12" s="3" customFormat="1" ht="24" customHeight="1">
      <c r="A34" s="15"/>
      <c r="B34" s="16"/>
      <c r="C34" s="137"/>
      <c r="D34" s="84"/>
      <c r="E34" s="87"/>
      <c r="F34" s="83"/>
      <c r="G34" s="155"/>
      <c r="H34" s="155"/>
      <c r="I34" s="158"/>
      <c r="J34" s="164"/>
      <c r="K34" s="164"/>
      <c r="L34" s="164"/>
    </row>
    <row r="35" spans="1:12" s="4" customFormat="1" ht="24" customHeight="1">
      <c r="A35" s="107" t="s">
        <v>16</v>
      </c>
      <c r="B35" s="108" t="s">
        <v>7</v>
      </c>
      <c r="C35" s="146">
        <f>SUM(C24:C25)</f>
        <v>666.07382406963654</v>
      </c>
      <c r="D35" s="146">
        <f>SUM(D24:D28)+SUM(D31:D33)</f>
        <v>15705.847949999999</v>
      </c>
      <c r="E35" s="146">
        <f>SUM(E24:E25)</f>
        <v>776.39477808024003</v>
      </c>
      <c r="F35" s="146">
        <f>SUM(F24:F28)+SUM(F31:F33)</f>
        <v>18686.739391999999</v>
      </c>
      <c r="G35" s="184">
        <f t="shared" ref="G35" si="5">((E35-C35)/C35)*100</f>
        <v>16.562871865547095</v>
      </c>
      <c r="H35" s="184">
        <f t="shared" ref="H35" si="6">((F35-D35)/D35)*100</f>
        <v>18.979500193111193</v>
      </c>
      <c r="I35" s="163">
        <f t="shared" ref="I35" si="7">(F35/$F$78)*100</f>
        <v>18.195730209730897</v>
      </c>
      <c r="J35" s="164"/>
      <c r="K35" s="164"/>
      <c r="L35" s="164"/>
    </row>
    <row r="36" spans="1:12" s="3" customFormat="1" ht="24" customHeight="1">
      <c r="A36" s="15"/>
      <c r="B36" s="19"/>
      <c r="C36" s="85"/>
      <c r="D36" s="83"/>
      <c r="E36" s="85"/>
      <c r="F36" s="187"/>
      <c r="G36" s="159"/>
      <c r="H36" s="160"/>
      <c r="I36" s="161"/>
    </row>
    <row r="37" spans="1:12" s="3" customFormat="1" ht="24" customHeight="1">
      <c r="A37" s="22"/>
      <c r="B37" s="23"/>
      <c r="C37" s="86"/>
      <c r="D37" s="86"/>
      <c r="E37" s="86"/>
      <c r="F37" s="86"/>
      <c r="G37" s="155"/>
      <c r="H37" s="155"/>
      <c r="I37" s="158"/>
    </row>
    <row r="38" spans="1:12" s="3" customFormat="1" ht="24" customHeight="1">
      <c r="A38" s="15" t="s">
        <v>27</v>
      </c>
      <c r="B38" s="16" t="s">
        <v>28</v>
      </c>
      <c r="C38" s="143">
        <v>383.81976969999994</v>
      </c>
      <c r="D38" s="153">
        <v>334.50033000000002</v>
      </c>
      <c r="E38" s="134">
        <v>397.23209545000003</v>
      </c>
      <c r="F38" s="134">
        <v>299.05507699999998</v>
      </c>
      <c r="G38" s="183">
        <f t="shared" ref="G38:G43" si="8">((E38-C38)/C38)*100</f>
        <v>3.49443327541033</v>
      </c>
      <c r="H38" s="183">
        <f t="shared" ref="H38:H50" si="9">((F38-D38)/D38)*100</f>
        <v>-10.596477737406129</v>
      </c>
      <c r="I38" s="158">
        <f t="shared" ref="I38:I50" si="10">(F38/$F$78)*100</f>
        <v>0.29119716312155974</v>
      </c>
      <c r="J38" s="164"/>
      <c r="K38" s="164"/>
      <c r="L38" s="164"/>
    </row>
    <row r="39" spans="1:12" s="3" customFormat="1" ht="24" customHeight="1">
      <c r="A39" s="15" t="s">
        <v>29</v>
      </c>
      <c r="B39" s="16" t="s">
        <v>28</v>
      </c>
      <c r="C39" s="143">
        <v>608.07627032199991</v>
      </c>
      <c r="D39" s="153">
        <v>1358.774414</v>
      </c>
      <c r="E39" s="134">
        <v>598.67671186209998</v>
      </c>
      <c r="F39" s="134">
        <v>1261.351797</v>
      </c>
      <c r="G39" s="183">
        <f t="shared" si="8"/>
        <v>-1.545786099319828</v>
      </c>
      <c r="H39" s="183">
        <f t="shared" si="9"/>
        <v>-7.169888982027885</v>
      </c>
      <c r="I39" s="158">
        <f t="shared" si="10"/>
        <v>1.2282087589661002</v>
      </c>
      <c r="J39" s="164"/>
      <c r="K39" s="164"/>
      <c r="L39" s="164"/>
    </row>
    <row r="40" spans="1:12" s="3" customFormat="1" ht="24" customHeight="1">
      <c r="A40" s="15" t="s">
        <v>30</v>
      </c>
      <c r="B40" s="16" t="s">
        <v>28</v>
      </c>
      <c r="C40" s="143">
        <v>270.20895610600002</v>
      </c>
      <c r="D40" s="153">
        <v>481.56717800000001</v>
      </c>
      <c r="E40" s="134">
        <v>234.35412512260001</v>
      </c>
      <c r="F40" s="134">
        <v>442.66824500000001</v>
      </c>
      <c r="G40" s="183">
        <f t="shared" si="8"/>
        <v>-13.269297768699623</v>
      </c>
      <c r="H40" s="183">
        <f t="shared" si="9"/>
        <v>-8.0775714743582459</v>
      </c>
      <c r="I40" s="158">
        <f t="shared" si="10"/>
        <v>0.43103677904789278</v>
      </c>
      <c r="J40" s="164"/>
      <c r="K40" s="164"/>
      <c r="L40" s="164"/>
    </row>
    <row r="41" spans="1:12" s="3" customFormat="1" ht="24" customHeight="1">
      <c r="A41" s="15" t="s">
        <v>31</v>
      </c>
      <c r="B41" s="16" t="s">
        <v>28</v>
      </c>
      <c r="C41" s="143">
        <v>550.09144262000007</v>
      </c>
      <c r="D41" s="153">
        <v>1293.836965</v>
      </c>
      <c r="E41" s="134">
        <v>647.36793147000003</v>
      </c>
      <c r="F41" s="134">
        <v>1443.039902</v>
      </c>
      <c r="G41" s="183">
        <f t="shared" si="8"/>
        <v>17.683694257574189</v>
      </c>
      <c r="H41" s="183">
        <f t="shared" si="9"/>
        <v>11.531819003177114</v>
      </c>
      <c r="I41" s="158">
        <f t="shared" si="10"/>
        <v>1.4051228621462712</v>
      </c>
      <c r="J41" s="164"/>
      <c r="K41" s="164"/>
      <c r="L41" s="164"/>
    </row>
    <row r="42" spans="1:12" s="3" customFormat="1" ht="24" customHeight="1">
      <c r="A42" s="15" t="s">
        <v>32</v>
      </c>
      <c r="B42" s="16" t="s">
        <v>28</v>
      </c>
      <c r="C42" s="143">
        <v>148.14247739999996</v>
      </c>
      <c r="D42" s="153">
        <v>501.10429099999999</v>
      </c>
      <c r="E42" s="134">
        <v>291.34526501000005</v>
      </c>
      <c r="F42" s="134">
        <v>548.70044499999995</v>
      </c>
      <c r="G42" s="183">
        <f t="shared" si="8"/>
        <v>96.665581758389123</v>
      </c>
      <c r="H42" s="183">
        <f t="shared" si="9"/>
        <v>9.4982531291076011</v>
      </c>
      <c r="I42" s="158">
        <f t="shared" si="10"/>
        <v>0.53428289728563072</v>
      </c>
      <c r="J42" s="164"/>
      <c r="K42" s="164"/>
      <c r="L42" s="164"/>
    </row>
    <row r="43" spans="1:12" s="3" customFormat="1" ht="24" customHeight="1">
      <c r="A43" s="15" t="s">
        <v>33</v>
      </c>
      <c r="B43" s="16" t="s">
        <v>28</v>
      </c>
      <c r="C43" s="143">
        <v>22.3916845</v>
      </c>
      <c r="D43" s="153">
        <v>45.966633999999999</v>
      </c>
      <c r="E43" s="134">
        <v>28.132295163000002</v>
      </c>
      <c r="F43" s="134">
        <v>62.115749000000001</v>
      </c>
      <c r="G43" s="183">
        <f t="shared" si="8"/>
        <v>25.637243428470075</v>
      </c>
      <c r="H43" s="183">
        <f t="shared" si="9"/>
        <v>35.132254843806926</v>
      </c>
      <c r="I43" s="158">
        <f t="shared" si="10"/>
        <v>6.048360748602459E-2</v>
      </c>
      <c r="J43" s="164"/>
      <c r="K43" s="164"/>
      <c r="L43" s="164"/>
    </row>
    <row r="44" spans="1:12" s="3" customFormat="1" ht="24" customHeight="1">
      <c r="A44" s="15" t="s">
        <v>34</v>
      </c>
      <c r="B44" s="19"/>
      <c r="C44" s="147"/>
      <c r="D44" s="153">
        <v>719.80659300000002</v>
      </c>
      <c r="E44" s="134"/>
      <c r="F44" s="134">
        <v>739.43783099999996</v>
      </c>
      <c r="G44" s="183"/>
      <c r="H44" s="183">
        <f t="shared" si="9"/>
        <v>2.7272934411702368</v>
      </c>
      <c r="I44" s="158">
        <f t="shared" si="10"/>
        <v>0.72000850429287078</v>
      </c>
      <c r="J44" s="164"/>
      <c r="K44" s="164"/>
      <c r="L44" s="164"/>
    </row>
    <row r="45" spans="1:12" s="3" customFormat="1" ht="24" customHeight="1">
      <c r="A45" s="15" t="s">
        <v>35</v>
      </c>
      <c r="B45" s="19"/>
      <c r="C45" s="147"/>
      <c r="D45" s="147">
        <v>4827.5533100000002</v>
      </c>
      <c r="E45" s="134"/>
      <c r="F45" s="134">
        <v>5489.1615620000002</v>
      </c>
      <c r="G45" s="183"/>
      <c r="H45" s="183">
        <f t="shared" si="9"/>
        <v>13.704835752502545</v>
      </c>
      <c r="I45" s="158">
        <f t="shared" si="10"/>
        <v>5.3449294049948852</v>
      </c>
      <c r="J45" s="164"/>
      <c r="K45" s="164"/>
      <c r="L45" s="164"/>
    </row>
    <row r="46" spans="1:12" s="3" customFormat="1" ht="24" customHeight="1">
      <c r="A46" s="24" t="s">
        <v>36</v>
      </c>
      <c r="B46" s="19"/>
      <c r="C46" s="147"/>
      <c r="D46" s="153">
        <v>4824.119882</v>
      </c>
      <c r="E46" s="134"/>
      <c r="F46" s="134">
        <v>5484.7539900000002</v>
      </c>
      <c r="G46" s="183"/>
      <c r="H46" s="183">
        <f t="shared" si="9"/>
        <v>13.69439657718689</v>
      </c>
      <c r="I46" s="158">
        <f t="shared" si="10"/>
        <v>5.3406376455118858</v>
      </c>
      <c r="J46" s="164"/>
      <c r="K46" s="164"/>
      <c r="L46" s="164"/>
    </row>
    <row r="47" spans="1:12" s="3" customFormat="1" ht="24" customHeight="1">
      <c r="A47" s="17" t="s">
        <v>37</v>
      </c>
      <c r="B47" s="19"/>
      <c r="C47" s="147"/>
      <c r="D47" s="153">
        <v>3.4334280000000001</v>
      </c>
      <c r="E47" s="134"/>
      <c r="F47" s="134">
        <v>4.407572</v>
      </c>
      <c r="G47" s="183"/>
      <c r="H47" s="183">
        <f t="shared" si="9"/>
        <v>28.372343908187382</v>
      </c>
      <c r="I47" s="158">
        <f t="shared" si="10"/>
        <v>4.2917594829999135E-3</v>
      </c>
      <c r="J47" s="164"/>
      <c r="K47" s="164"/>
      <c r="L47" s="164"/>
    </row>
    <row r="48" spans="1:12" s="3" customFormat="1" ht="24" customHeight="1">
      <c r="A48" s="15" t="s">
        <v>38</v>
      </c>
      <c r="B48" s="19"/>
      <c r="C48" s="147"/>
      <c r="D48" s="153">
        <v>2349.3363049999998</v>
      </c>
      <c r="E48" s="134"/>
      <c r="F48" s="134">
        <v>3016.0577600000001</v>
      </c>
      <c r="G48" s="183"/>
      <c r="H48" s="183">
        <f t="shared" si="9"/>
        <v>28.379140678201047</v>
      </c>
      <c r="I48" s="158">
        <f t="shared" si="10"/>
        <v>2.9368084044357023</v>
      </c>
      <c r="J48" s="164"/>
      <c r="K48" s="164"/>
      <c r="L48" s="164"/>
    </row>
    <row r="49" spans="1:12" s="1" customFormat="1" ht="24" customHeight="1">
      <c r="A49" s="24" t="s">
        <v>39</v>
      </c>
      <c r="B49" s="25"/>
      <c r="C49" s="148"/>
      <c r="D49" s="153">
        <v>135.83485200000001</v>
      </c>
      <c r="E49" s="134"/>
      <c r="F49" s="134">
        <v>130.972027</v>
      </c>
      <c r="G49" s="183"/>
      <c r="H49" s="183">
        <f t="shared" si="9"/>
        <v>-3.5799538398289816</v>
      </c>
      <c r="I49" s="158">
        <f t="shared" si="10"/>
        <v>0.12753063112411339</v>
      </c>
      <c r="J49" s="164"/>
      <c r="K49" s="164"/>
      <c r="L49" s="164"/>
    </row>
    <row r="50" spans="1:12" s="1" customFormat="1" ht="24" customHeight="1">
      <c r="A50" s="17" t="s">
        <v>38</v>
      </c>
      <c r="B50" s="25"/>
      <c r="C50" s="148"/>
      <c r="D50" s="148">
        <v>2213.5014529999999</v>
      </c>
      <c r="E50" s="134"/>
      <c r="F50" s="134">
        <v>2885.0857329999999</v>
      </c>
      <c r="G50" s="183"/>
      <c r="H50" s="183">
        <f t="shared" si="9"/>
        <v>30.340358669735195</v>
      </c>
      <c r="I50" s="158">
        <f t="shared" si="10"/>
        <v>2.8092777733115888</v>
      </c>
      <c r="J50" s="164"/>
      <c r="K50" s="164"/>
      <c r="L50" s="164"/>
    </row>
    <row r="51" spans="1:12" s="3" customFormat="1" ht="24" customHeight="1">
      <c r="A51" s="15"/>
      <c r="B51" s="19"/>
      <c r="C51" s="149"/>
      <c r="D51" s="173"/>
      <c r="E51" s="169"/>
      <c r="F51" s="79"/>
      <c r="G51" s="155"/>
      <c r="H51" s="155"/>
      <c r="I51" s="158"/>
      <c r="J51" s="164"/>
      <c r="K51" s="164"/>
      <c r="L51" s="164"/>
    </row>
    <row r="52" spans="1:12" s="4" customFormat="1" ht="24" customHeight="1">
      <c r="A52" s="107" t="s">
        <v>16</v>
      </c>
      <c r="B52" s="108"/>
      <c r="C52" s="146">
        <f>SUM(C38:C45,C48)</f>
        <v>1982.7306006479998</v>
      </c>
      <c r="D52" s="146">
        <f>SUM(D38:D45,D48)</f>
        <v>11912.446019999999</v>
      </c>
      <c r="E52" s="146">
        <f t="shared" ref="E52" si="11">SUM(E38:E45,E48)</f>
        <v>2197.1084240777</v>
      </c>
      <c r="F52" s="146">
        <f>SUM(F38:F45,F48)</f>
        <v>13301.588368000001</v>
      </c>
      <c r="G52" s="184">
        <f t="shared" ref="G52" si="12">((E52-C52)/C52)*100</f>
        <v>10.812251717890305</v>
      </c>
      <c r="H52" s="184">
        <f t="shared" ref="H52" si="13">((F52-D52)/D52)*100</f>
        <v>11.661268774420867</v>
      </c>
      <c r="I52" s="163">
        <f t="shared" ref="I52" si="14">(F52/$F$78)*100</f>
        <v>12.952078381776937</v>
      </c>
      <c r="J52" s="164"/>
      <c r="K52" s="164"/>
      <c r="L52" s="164"/>
    </row>
    <row r="53" spans="1:12" s="3" customFormat="1" ht="24" customHeight="1">
      <c r="A53" s="20"/>
      <c r="B53" s="21"/>
      <c r="C53" s="79"/>
      <c r="D53" s="168"/>
      <c r="E53" s="170"/>
      <c r="F53" s="120"/>
      <c r="G53" s="159"/>
      <c r="H53" s="160"/>
      <c r="I53" s="161"/>
    </row>
    <row r="54" spans="1:12" s="3" customFormat="1" ht="24" customHeight="1">
      <c r="A54" s="26"/>
      <c r="B54" s="27"/>
      <c r="C54" s="82"/>
      <c r="D54" s="171"/>
      <c r="E54" s="174"/>
      <c r="F54" s="178"/>
      <c r="G54" s="155"/>
      <c r="H54" s="155"/>
      <c r="I54" s="158"/>
    </row>
    <row r="55" spans="1:12" s="1" customFormat="1" ht="23.25" customHeight="1">
      <c r="A55" s="28" t="s">
        <v>61</v>
      </c>
      <c r="B55" s="29" t="s">
        <v>7</v>
      </c>
      <c r="C55" s="143">
        <v>60.520937089999997</v>
      </c>
      <c r="D55" s="153">
        <v>642.06576900000005</v>
      </c>
      <c r="E55" s="134">
        <v>62.975493730000004</v>
      </c>
      <c r="F55" s="134">
        <v>1383.633795</v>
      </c>
      <c r="G55" s="183">
        <f t="shared" ref="G55:G61" si="15">((E55-C55)/C55)*100</f>
        <v>4.0557148617012713</v>
      </c>
      <c r="H55" s="183">
        <f t="shared" ref="H55:H61" si="16">((F55-D55)/D55)*100</f>
        <v>115.49720633058695</v>
      </c>
      <c r="I55" s="158">
        <f t="shared" ref="I55:I61" si="17">(F55/$F$78)*100</f>
        <v>1.3472776986264563</v>
      </c>
      <c r="J55" s="164"/>
      <c r="K55" s="164"/>
      <c r="L55" s="164"/>
    </row>
    <row r="56" spans="1:12" s="1" customFormat="1" ht="23.25" customHeight="1">
      <c r="A56" s="28" t="s">
        <v>40</v>
      </c>
      <c r="B56" s="29" t="s">
        <v>7</v>
      </c>
      <c r="C56" s="143">
        <v>78.391894099999988</v>
      </c>
      <c r="D56" s="153">
        <v>1418.4476930000001</v>
      </c>
      <c r="E56" s="134">
        <v>76.794235</v>
      </c>
      <c r="F56" s="134">
        <v>2687.8532459999997</v>
      </c>
      <c r="G56" s="183">
        <f t="shared" si="15"/>
        <v>-2.038041200997065</v>
      </c>
      <c r="H56" s="183">
        <f t="shared" si="16"/>
        <v>89.492588219113102</v>
      </c>
      <c r="I56" s="158">
        <f t="shared" si="17"/>
        <v>2.6172277293332016</v>
      </c>
      <c r="J56" s="164"/>
      <c r="K56" s="164"/>
      <c r="L56" s="164"/>
    </row>
    <row r="57" spans="1:12" s="1" customFormat="1" ht="23.25" customHeight="1">
      <c r="A57" s="28" t="s">
        <v>62</v>
      </c>
      <c r="B57" s="29" t="s">
        <v>7</v>
      </c>
      <c r="C57" s="143">
        <v>86.915300239999993</v>
      </c>
      <c r="D57" s="153">
        <v>1042.229149</v>
      </c>
      <c r="E57" s="134">
        <v>103.8993688165</v>
      </c>
      <c r="F57" s="134">
        <v>1640.4260290000002</v>
      </c>
      <c r="G57" s="183">
        <f t="shared" si="15"/>
        <v>19.540942192688455</v>
      </c>
      <c r="H57" s="183">
        <f t="shared" si="16"/>
        <v>57.395907663296427</v>
      </c>
      <c r="I57" s="158">
        <f t="shared" si="17"/>
        <v>1.5973225091094692</v>
      </c>
      <c r="J57" s="164"/>
      <c r="K57" s="164"/>
      <c r="L57" s="164"/>
    </row>
    <row r="58" spans="1:12" s="1" customFormat="1" ht="23.25" customHeight="1">
      <c r="A58" s="28" t="s">
        <v>41</v>
      </c>
      <c r="B58" s="29" t="s">
        <v>7</v>
      </c>
      <c r="C58" s="143">
        <v>17.404348200000005</v>
      </c>
      <c r="D58" s="153">
        <v>284.37910599999998</v>
      </c>
      <c r="E58" s="134">
        <v>17.770566879999997</v>
      </c>
      <c r="F58" s="134">
        <v>460.72408899999999</v>
      </c>
      <c r="G58" s="183">
        <f t="shared" si="15"/>
        <v>2.1041792303373481</v>
      </c>
      <c r="H58" s="183">
        <f t="shared" si="16"/>
        <v>62.010527243165335</v>
      </c>
      <c r="I58" s="158">
        <f t="shared" si="17"/>
        <v>0.44861819115200979</v>
      </c>
      <c r="J58" s="164"/>
      <c r="K58" s="164"/>
      <c r="L58" s="164"/>
    </row>
    <row r="59" spans="1:12" s="1" customFormat="1" ht="23.25" customHeight="1">
      <c r="A59" s="28" t="s">
        <v>42</v>
      </c>
      <c r="B59" s="29" t="s">
        <v>7</v>
      </c>
      <c r="C59" s="143">
        <v>9.5786315000000002</v>
      </c>
      <c r="D59" s="153">
        <v>94.747793000000001</v>
      </c>
      <c r="E59" s="134">
        <v>15.811850440000001</v>
      </c>
      <c r="F59" s="134">
        <v>234.349062</v>
      </c>
      <c r="G59" s="183">
        <f t="shared" si="15"/>
        <v>65.074211697151114</v>
      </c>
      <c r="H59" s="183">
        <f t="shared" si="16"/>
        <v>147.33986363144101</v>
      </c>
      <c r="I59" s="158">
        <f t="shared" si="17"/>
        <v>0.22819135096843221</v>
      </c>
      <c r="J59" s="164"/>
      <c r="K59" s="164"/>
      <c r="L59" s="164"/>
    </row>
    <row r="60" spans="1:12" s="1" customFormat="1" ht="23.25" customHeight="1">
      <c r="A60" s="28" t="s">
        <v>43</v>
      </c>
      <c r="B60" s="29" t="s">
        <v>7</v>
      </c>
      <c r="C60" s="143">
        <v>1.008289</v>
      </c>
      <c r="D60" s="153">
        <v>0.70731299999999997</v>
      </c>
      <c r="E60" s="134">
        <v>2.5409622000000001</v>
      </c>
      <c r="F60" s="134">
        <v>2.6477620000000002</v>
      </c>
      <c r="G60" s="183">
        <f t="shared" si="15"/>
        <v>152.00733123142274</v>
      </c>
      <c r="H60" s="183">
        <f t="shared" si="16"/>
        <v>274.34092120461526</v>
      </c>
      <c r="I60" s="158">
        <f t="shared" si="17"/>
        <v>2.5781899132281487E-3</v>
      </c>
      <c r="J60" s="164"/>
      <c r="K60" s="164"/>
      <c r="L60" s="164"/>
    </row>
    <row r="61" spans="1:12" s="1" customFormat="1" ht="23.25" customHeight="1">
      <c r="A61" s="28" t="s">
        <v>44</v>
      </c>
      <c r="B61" s="29" t="s">
        <v>7</v>
      </c>
      <c r="C61" s="143">
        <v>45.558541640000001</v>
      </c>
      <c r="D61" s="153">
        <v>877.95180000000005</v>
      </c>
      <c r="E61" s="134">
        <v>44.497444642000005</v>
      </c>
      <c r="F61" s="134">
        <v>1048.5326279999999</v>
      </c>
      <c r="G61" s="183">
        <f t="shared" si="15"/>
        <v>-2.3290846453881278</v>
      </c>
      <c r="H61" s="183">
        <f t="shared" si="16"/>
        <v>19.42940694466369</v>
      </c>
      <c r="I61" s="158">
        <f t="shared" si="17"/>
        <v>1.020981585656189</v>
      </c>
      <c r="J61" s="164"/>
      <c r="K61" s="164"/>
      <c r="L61" s="164"/>
    </row>
    <row r="62" spans="1:12" s="3" customFormat="1" ht="24" customHeight="1">
      <c r="A62" s="15"/>
      <c r="B62" s="16"/>
      <c r="C62" s="150"/>
      <c r="D62" s="150"/>
      <c r="E62" s="172"/>
      <c r="F62" s="87"/>
      <c r="G62" s="155"/>
      <c r="H62" s="155"/>
      <c r="I62" s="158"/>
      <c r="J62" s="164"/>
      <c r="K62" s="164"/>
      <c r="L62" s="164"/>
    </row>
    <row r="63" spans="1:12" s="4" customFormat="1" ht="24" customHeight="1">
      <c r="A63" s="107" t="s">
        <v>16</v>
      </c>
      <c r="B63" s="110" t="s">
        <v>7</v>
      </c>
      <c r="C63" s="151">
        <f>SUM(C55:C61)</f>
        <v>299.37794177000001</v>
      </c>
      <c r="D63" s="151">
        <f>SUM(D55:D61)</f>
        <v>4360.5286229999992</v>
      </c>
      <c r="E63" s="151">
        <f>SUM(E55:E61)</f>
        <v>324.2899217085</v>
      </c>
      <c r="F63" s="151">
        <f>SUM(F55:F61)</f>
        <v>7458.1666109999996</v>
      </c>
      <c r="G63" s="184">
        <f t="shared" ref="G63" si="18">((E63-C63)/C63)*100</f>
        <v>8.3212476481112496</v>
      </c>
      <c r="H63" s="184">
        <f t="shared" ref="H63" si="19">((F63-D63)/D63)*100</f>
        <v>71.038129910700079</v>
      </c>
      <c r="I63" s="163">
        <f t="shared" ref="I63" si="20">(F63/$F$78)*100</f>
        <v>7.2621972547589859</v>
      </c>
      <c r="J63" s="164"/>
      <c r="K63" s="164"/>
      <c r="L63" s="164"/>
    </row>
    <row r="64" spans="1:12" s="5" customFormat="1" ht="24" customHeight="1">
      <c r="A64" s="30"/>
      <c r="B64" s="31"/>
      <c r="C64" s="88"/>
      <c r="D64" s="88"/>
      <c r="E64" s="88"/>
      <c r="F64" s="120"/>
      <c r="G64" s="159"/>
      <c r="H64" s="160"/>
      <c r="I64" s="161"/>
    </row>
    <row r="65" spans="1:12" s="3" customFormat="1" ht="24" customHeight="1">
      <c r="A65" s="32"/>
      <c r="B65" s="33"/>
      <c r="C65" s="89"/>
      <c r="D65" s="89"/>
      <c r="E65" s="90"/>
      <c r="F65" s="89"/>
      <c r="G65" s="155"/>
      <c r="H65" s="155"/>
      <c r="I65" s="158"/>
    </row>
    <row r="66" spans="1:12" s="1" customFormat="1" ht="23.25" customHeight="1">
      <c r="A66" s="28" t="s">
        <v>63</v>
      </c>
      <c r="B66" s="12" t="s">
        <v>7</v>
      </c>
      <c r="C66" s="143">
        <v>1.6230000000000001E-3</v>
      </c>
      <c r="D66" s="153">
        <v>0.19937299999999999</v>
      </c>
      <c r="E66" s="134">
        <v>4.6807799999999997E-2</v>
      </c>
      <c r="F66" s="134">
        <v>0.22054399999999999</v>
      </c>
      <c r="G66" s="183">
        <f t="shared" ref="G66:G67" si="21">((E66-C66)/C66)*100</f>
        <v>2784.0295748613676</v>
      </c>
      <c r="H66" s="183">
        <f t="shared" ref="H66:H67" si="22">((F66-D66)/D66)*100</f>
        <v>10.618789906356426</v>
      </c>
      <c r="I66" s="158">
        <f t="shared" ref="I66:I67" si="23">(F66/$F$78)*100</f>
        <v>2.1474902813130057E-4</v>
      </c>
      <c r="J66" s="164"/>
      <c r="K66" s="164"/>
      <c r="L66" s="164"/>
    </row>
    <row r="67" spans="1:12" s="3" customFormat="1" ht="24" customHeight="1">
      <c r="A67" s="15" t="s">
        <v>45</v>
      </c>
      <c r="B67" s="16" t="s">
        <v>7</v>
      </c>
      <c r="C67" s="143">
        <v>7.1784273323999992</v>
      </c>
      <c r="D67" s="153">
        <v>143.177603</v>
      </c>
      <c r="E67" s="134">
        <v>9.2124034844999976</v>
      </c>
      <c r="F67" s="134">
        <v>187.40950699999999</v>
      </c>
      <c r="G67" s="183">
        <f t="shared" si="21"/>
        <v>28.334564911169323</v>
      </c>
      <c r="H67" s="183">
        <f t="shared" si="22"/>
        <v>30.893032899845362</v>
      </c>
      <c r="I67" s="158">
        <f t="shared" si="23"/>
        <v>0.18248517071793463</v>
      </c>
      <c r="J67" s="164"/>
      <c r="K67" s="164"/>
      <c r="L67" s="164"/>
    </row>
    <row r="68" spans="1:12" s="3" customFormat="1" ht="24" customHeight="1">
      <c r="A68" s="15"/>
      <c r="B68" s="16"/>
      <c r="C68" s="84"/>
      <c r="D68" s="87"/>
      <c r="E68" s="132"/>
      <c r="F68" s="134"/>
      <c r="G68" s="155"/>
      <c r="H68" s="155"/>
      <c r="I68" s="158"/>
      <c r="J68" s="164"/>
      <c r="K68" s="164"/>
      <c r="L68" s="164"/>
    </row>
    <row r="69" spans="1:12" s="4" customFormat="1" ht="24" customHeight="1">
      <c r="A69" s="107" t="s">
        <v>16</v>
      </c>
      <c r="B69" s="110" t="s">
        <v>7</v>
      </c>
      <c r="C69" s="151">
        <f>SUM(C66:C67)</f>
        <v>7.1800503323999996</v>
      </c>
      <c r="D69" s="151">
        <f>SUM(D66:D67)</f>
        <v>143.37697600000001</v>
      </c>
      <c r="E69" s="151">
        <f>SUM(E66:E67)</f>
        <v>9.2592112844999974</v>
      </c>
      <c r="F69" s="151">
        <f>SUM(F66:F67)</f>
        <v>187.63005099999998</v>
      </c>
      <c r="G69" s="184">
        <f t="shared" ref="G69" si="24">((E69-C69)/C69)*100</f>
        <v>28.957470433288989</v>
      </c>
      <c r="H69" s="184">
        <f t="shared" ref="H69" si="25">((F69-D69)/D69)*100</f>
        <v>30.864840530602322</v>
      </c>
      <c r="I69" s="163">
        <f t="shared" ref="I69" si="26">(F69/$F$78)*100</f>
        <v>0.18269991974606592</v>
      </c>
      <c r="J69" s="164"/>
      <c r="K69" s="164"/>
      <c r="L69" s="164"/>
    </row>
    <row r="70" spans="1:12" s="5" customFormat="1" ht="24" customHeight="1">
      <c r="A70" s="34"/>
      <c r="B70" s="35"/>
      <c r="C70" s="52"/>
      <c r="D70" s="91"/>
      <c r="E70" s="92"/>
      <c r="F70" s="106"/>
      <c r="G70" s="159"/>
      <c r="H70" s="160"/>
      <c r="I70" s="161"/>
    </row>
    <row r="71" spans="1:12" s="3" customFormat="1" ht="24" customHeight="1">
      <c r="A71" s="30"/>
      <c r="B71" s="31"/>
      <c r="C71" s="53"/>
      <c r="D71" s="152"/>
      <c r="E71" s="93"/>
      <c r="F71" s="89"/>
      <c r="G71" s="155"/>
      <c r="H71" s="155"/>
      <c r="I71" s="158"/>
      <c r="K71" s="156"/>
      <c r="L71" s="156"/>
    </row>
    <row r="72" spans="1:12" s="3" customFormat="1" ht="24" customHeight="1">
      <c r="A72" s="36" t="s">
        <v>46</v>
      </c>
      <c r="B72" s="37" t="s">
        <v>7</v>
      </c>
      <c r="C72" s="143">
        <v>2.54732767</v>
      </c>
      <c r="D72" s="153">
        <v>61.668737999999998</v>
      </c>
      <c r="E72" s="134">
        <v>2.3565836500000001</v>
      </c>
      <c r="F72" s="134">
        <v>63.581017000000003</v>
      </c>
      <c r="G72" s="183">
        <f t="shared" ref="G72:G74" si="27">((E72-C72)/C72)*100</f>
        <v>-7.488004870610145</v>
      </c>
      <c r="H72" s="183">
        <f t="shared" ref="H72:H74" si="28">((F72-D72)/D72)*100</f>
        <v>3.1008888166318647</v>
      </c>
      <c r="I72" s="158">
        <v>6.2749067749876195E-2</v>
      </c>
      <c r="J72" s="164"/>
      <c r="K72" s="164"/>
      <c r="L72" s="164"/>
    </row>
    <row r="73" spans="1:12" s="3" customFormat="1" ht="24" customHeight="1">
      <c r="A73" s="36" t="s">
        <v>47</v>
      </c>
      <c r="B73" s="37" t="s">
        <v>7</v>
      </c>
      <c r="C73" s="143">
        <v>0.52627086000000001</v>
      </c>
      <c r="D73" s="153">
        <v>18.377652000000001</v>
      </c>
      <c r="E73" s="134">
        <v>0.6478536800000001</v>
      </c>
      <c r="F73" s="134">
        <v>22.662158000000002</v>
      </c>
      <c r="G73" s="183">
        <f t="shared" si="27"/>
        <v>23.102707985769928</v>
      </c>
      <c r="H73" s="183">
        <f t="shared" si="28"/>
        <v>23.313674674000794</v>
      </c>
      <c r="I73" s="158">
        <v>2.3583844872910809E-2</v>
      </c>
      <c r="J73" s="164"/>
      <c r="K73" s="164"/>
      <c r="L73" s="164"/>
    </row>
    <row r="74" spans="1:12" s="3" customFormat="1" ht="24" customHeight="1">
      <c r="A74" s="36" t="s">
        <v>48</v>
      </c>
      <c r="B74" s="37" t="s">
        <v>7</v>
      </c>
      <c r="C74" s="143">
        <v>2.280366E-2</v>
      </c>
      <c r="D74" s="153">
        <v>0.20538699999999999</v>
      </c>
      <c r="E74" s="134">
        <v>7.4128999999999992E-3</v>
      </c>
      <c r="F74" s="134">
        <v>0.21976100000000001</v>
      </c>
      <c r="G74" s="183">
        <f t="shared" si="27"/>
        <v>-67.492499011123655</v>
      </c>
      <c r="H74" s="183">
        <f t="shared" si="28"/>
        <v>6.9984955230857002</v>
      </c>
      <c r="I74" s="158">
        <v>5.7866988532710602E-5</v>
      </c>
      <c r="J74" s="164"/>
      <c r="K74" s="164"/>
      <c r="L74" s="164"/>
    </row>
    <row r="75" spans="1:12" s="3" customFormat="1" ht="24" customHeight="1">
      <c r="A75" s="15"/>
      <c r="B75" s="16"/>
      <c r="C75" s="54"/>
      <c r="D75" s="87"/>
      <c r="E75" s="139"/>
      <c r="F75" s="87"/>
      <c r="G75" s="155"/>
      <c r="H75" s="155"/>
      <c r="I75" s="158"/>
      <c r="J75" s="164"/>
      <c r="K75" s="164"/>
      <c r="L75" s="164"/>
    </row>
    <row r="76" spans="1:12" s="4" customFormat="1" ht="24" customHeight="1">
      <c r="A76" s="107" t="s">
        <v>16</v>
      </c>
      <c r="B76" s="110" t="s">
        <v>7</v>
      </c>
      <c r="C76" s="151">
        <f>SUM(C72:C74)</f>
        <v>3.0964021900000001</v>
      </c>
      <c r="D76" s="151">
        <f>SUM(D72:D74)</f>
        <v>80.251777000000004</v>
      </c>
      <c r="E76" s="151">
        <f>SUM(E72:E74)</f>
        <v>3.0118502299999999</v>
      </c>
      <c r="F76" s="151">
        <f>SUM(F72:F74)</f>
        <v>86.462936000000013</v>
      </c>
      <c r="G76" s="184">
        <f>((E76-C76)/C76)*100</f>
        <v>-2.730651731001398</v>
      </c>
      <c r="H76" s="184">
        <f t="shared" ref="H76" si="29">((F76-D76)/D76)*100</f>
        <v>7.7395906136757677</v>
      </c>
      <c r="I76" s="163">
        <f t="shared" ref="I76" si="30">(F76/$F$78)*100</f>
        <v>8.4191052467438909E-2</v>
      </c>
      <c r="J76" s="164"/>
      <c r="K76" s="164"/>
      <c r="L76" s="164"/>
    </row>
    <row r="77" spans="1:12" s="6" customFormat="1" ht="24" customHeight="1">
      <c r="A77" s="15"/>
      <c r="B77" s="16"/>
      <c r="C77" s="55"/>
      <c r="D77" s="94"/>
      <c r="E77" s="95"/>
      <c r="F77" s="106"/>
      <c r="G77" s="159"/>
      <c r="H77" s="160"/>
      <c r="I77" s="161"/>
    </row>
    <row r="78" spans="1:12" s="7" customFormat="1" ht="46.5">
      <c r="A78" s="123" t="s">
        <v>68</v>
      </c>
      <c r="B78" s="111"/>
      <c r="C78" s="122"/>
      <c r="D78" s="122">
        <f>SUM(D76,D69,D63,D52,D35,D21)</f>
        <v>90325.164369999999</v>
      </c>
      <c r="E78" s="122"/>
      <c r="F78" s="122">
        <f>SUM(F76,F69,F63,F52,F35,F21)</f>
        <v>102698.48572500001</v>
      </c>
      <c r="G78" s="186"/>
      <c r="H78" s="188">
        <f>((F78-D78)/D78)*100</f>
        <v>13.698642500460926</v>
      </c>
      <c r="I78" s="189">
        <f t="shared" ref="I78" si="31">(F78/$F$78)*100</f>
        <v>100</v>
      </c>
    </row>
    <row r="79" spans="1:12" s="3" customFormat="1" ht="24" customHeight="1">
      <c r="A79" s="30"/>
      <c r="B79" s="38"/>
      <c r="C79" s="96"/>
      <c r="D79" s="97"/>
      <c r="E79" s="98"/>
      <c r="F79" s="126"/>
      <c r="G79" s="155"/>
      <c r="H79" s="155"/>
      <c r="I79" s="69"/>
      <c r="J79" s="164"/>
      <c r="K79" s="164"/>
      <c r="L79" s="164"/>
    </row>
    <row r="80" spans="1:12" s="3" customFormat="1" ht="24" customHeight="1">
      <c r="A80" s="15" t="s">
        <v>49</v>
      </c>
      <c r="B80" s="19" t="s">
        <v>7</v>
      </c>
      <c r="C80" s="168">
        <v>5198.0911833299997</v>
      </c>
      <c r="D80" s="130">
        <v>15487.027953999999</v>
      </c>
      <c r="E80" s="87">
        <v>5425.4998790800028</v>
      </c>
      <c r="F80" s="87">
        <v>17448.875054</v>
      </c>
      <c r="G80" s="183">
        <f t="shared" ref="G80:G83" si="32">((E80-C80)/C80)*100</f>
        <v>4.3748500695657393</v>
      </c>
      <c r="H80" s="183">
        <f t="shared" ref="H80:H83" si="33">((F80-D80)/D80)*100</f>
        <v>12.66767972413515</v>
      </c>
      <c r="I80" s="69"/>
      <c r="J80" s="164"/>
      <c r="K80" s="164"/>
      <c r="L80" s="164"/>
    </row>
    <row r="81" spans="1:12" s="3" customFormat="1" ht="24" customHeight="1">
      <c r="A81" s="15" t="s">
        <v>50</v>
      </c>
      <c r="B81" s="19" t="s">
        <v>7</v>
      </c>
      <c r="C81" s="131">
        <v>511.01140649999996</v>
      </c>
      <c r="D81" s="130">
        <v>1536.804457</v>
      </c>
      <c r="E81" s="87">
        <v>601.91523199999995</v>
      </c>
      <c r="F81" s="87">
        <v>1485.883343</v>
      </c>
      <c r="G81" s="183">
        <f t="shared" si="32"/>
        <v>17.789001251971072</v>
      </c>
      <c r="H81" s="183">
        <f t="shared" si="33"/>
        <v>-3.3134413274284245</v>
      </c>
      <c r="I81" s="69"/>
      <c r="J81" s="164"/>
      <c r="K81" s="164"/>
      <c r="L81" s="164"/>
    </row>
    <row r="82" spans="1:12" s="3" customFormat="1" ht="24" customHeight="1">
      <c r="A82" s="15" t="s">
        <v>51</v>
      </c>
      <c r="B82" s="19" t="s">
        <v>7</v>
      </c>
      <c r="C82" s="131">
        <v>25543.088017526403</v>
      </c>
      <c r="D82" s="130">
        <v>78393.220491</v>
      </c>
      <c r="E82" s="87">
        <v>22298.354330951537</v>
      </c>
      <c r="F82" s="87">
        <v>73537.222299999994</v>
      </c>
      <c r="G82" s="183">
        <f t="shared" si="32"/>
        <v>-12.702981269721539</v>
      </c>
      <c r="H82" s="183">
        <f t="shared" si="33"/>
        <v>-6.1944108949542427</v>
      </c>
      <c r="I82" s="69"/>
      <c r="J82" s="164"/>
      <c r="K82" s="164"/>
      <c r="L82" s="164"/>
    </row>
    <row r="83" spans="1:12" s="3" customFormat="1" ht="24" customHeight="1">
      <c r="A83" s="15" t="s">
        <v>52</v>
      </c>
      <c r="B83" s="19" t="s">
        <v>7</v>
      </c>
      <c r="C83" s="131">
        <v>15273.717158000001</v>
      </c>
      <c r="D83" s="130">
        <v>34737.154227999999</v>
      </c>
      <c r="E83" s="87">
        <v>16133.207946033001</v>
      </c>
      <c r="F83" s="87">
        <v>35887.474647000003</v>
      </c>
      <c r="G83" s="183">
        <f t="shared" si="32"/>
        <v>5.6272535306365734</v>
      </c>
      <c r="H83" s="183">
        <f t="shared" si="33"/>
        <v>3.3114987239593265</v>
      </c>
      <c r="I83" s="69"/>
      <c r="J83" s="164"/>
      <c r="K83" s="164"/>
      <c r="L83" s="164"/>
    </row>
    <row r="84" spans="1:12" s="3" customFormat="1" ht="24" customHeight="1">
      <c r="A84" s="15"/>
      <c r="B84" s="39"/>
      <c r="C84" s="99"/>
      <c r="D84" s="99"/>
      <c r="E84" s="99"/>
      <c r="F84" s="99"/>
      <c r="G84" s="155"/>
      <c r="H84" s="155"/>
      <c r="I84" s="69"/>
      <c r="J84" s="164"/>
      <c r="K84" s="164"/>
      <c r="L84" s="164"/>
    </row>
    <row r="85" spans="1:12" s="4" customFormat="1" ht="24" customHeight="1">
      <c r="A85" s="112" t="s">
        <v>16</v>
      </c>
      <c r="B85" s="114"/>
      <c r="C85" s="113">
        <f>SUM(C80:C83)</f>
        <v>46525.907765356402</v>
      </c>
      <c r="D85" s="113">
        <f>SUM(D80:D83)</f>
        <v>130154.20713</v>
      </c>
      <c r="E85" s="113">
        <f t="shared" ref="E85" si="34">SUM(E80:E83)</f>
        <v>44458.977388064537</v>
      </c>
      <c r="F85" s="113">
        <f>SUM(F80:F83)</f>
        <v>128359.45534399999</v>
      </c>
      <c r="G85" s="190">
        <f t="shared" ref="G85" si="35">((E85-C85)/C85)*100</f>
        <v>-4.4425363771857862</v>
      </c>
      <c r="H85" s="191">
        <f t="shared" ref="H85:H87" si="36">((F85-D85)/D85)*100</f>
        <v>-1.3789425832446451</v>
      </c>
      <c r="I85" s="115"/>
      <c r="J85" s="164"/>
      <c r="K85" s="164"/>
      <c r="L85" s="164"/>
    </row>
    <row r="86" spans="1:12" s="5" customFormat="1" ht="24" customHeight="1">
      <c r="A86" s="30"/>
      <c r="B86" s="40"/>
      <c r="C86" s="99"/>
      <c r="D86" s="99"/>
      <c r="E86" s="99"/>
      <c r="F86" s="126"/>
      <c r="G86" s="155"/>
      <c r="H86" s="155"/>
      <c r="I86" s="53"/>
    </row>
    <row r="87" spans="1:12" s="4" customFormat="1" ht="24" customHeight="1">
      <c r="A87" s="116" t="s">
        <v>53</v>
      </c>
      <c r="B87" s="117"/>
      <c r="C87" s="162"/>
      <c r="D87" s="180">
        <v>337300.25815800001</v>
      </c>
      <c r="E87" s="162"/>
      <c r="F87" s="180">
        <v>333416.61153699999</v>
      </c>
      <c r="G87" s="185"/>
      <c r="H87" s="185">
        <f t="shared" si="36"/>
        <v>-1.1513915353070447</v>
      </c>
      <c r="I87" s="115"/>
      <c r="J87" s="164"/>
      <c r="K87" s="164"/>
      <c r="L87" s="164"/>
    </row>
    <row r="88" spans="1:12" s="5" customFormat="1" ht="24" customHeight="1">
      <c r="A88" s="34"/>
      <c r="B88" s="41"/>
      <c r="C88" s="100"/>
      <c r="D88" s="100"/>
      <c r="E88" s="100"/>
      <c r="F88" s="120"/>
      <c r="G88" s="160"/>
      <c r="H88" s="160"/>
      <c r="I88" s="52"/>
    </row>
    <row r="89" spans="1:12" s="3" customFormat="1" ht="24" customHeight="1">
      <c r="A89" s="26"/>
      <c r="B89" s="42"/>
      <c r="C89" s="101"/>
      <c r="D89" s="101"/>
      <c r="E89" s="101"/>
      <c r="F89" s="101"/>
      <c r="G89" s="155"/>
      <c r="H89" s="155"/>
      <c r="I89" s="70"/>
    </row>
    <row r="90" spans="1:12" s="4" customFormat="1" ht="24" customHeight="1">
      <c r="A90" s="116" t="s">
        <v>54</v>
      </c>
      <c r="B90" s="119"/>
      <c r="C90" s="118"/>
      <c r="D90" s="118">
        <v>820481.216441</v>
      </c>
      <c r="E90" s="118"/>
      <c r="F90" s="118">
        <v>862227.767643</v>
      </c>
      <c r="G90" s="185"/>
      <c r="H90" s="185">
        <f t="shared" ref="H90" si="37">((F90-D90)/D90)*100</f>
        <v>5.0880569067850141</v>
      </c>
      <c r="I90" s="115"/>
      <c r="K90" s="164"/>
      <c r="L90" s="164"/>
    </row>
    <row r="91" spans="1:12" s="3" customFormat="1" ht="24" customHeight="1">
      <c r="A91" s="43"/>
      <c r="B91" s="44"/>
      <c r="C91" s="100"/>
      <c r="D91" s="100"/>
      <c r="E91" s="100"/>
      <c r="F91" s="120"/>
      <c r="G91" s="58"/>
      <c r="H91" s="59"/>
      <c r="I91" s="55"/>
    </row>
    <row r="92" spans="1:12" s="3" customFormat="1" ht="69.75">
      <c r="A92" s="124" t="s">
        <v>69</v>
      </c>
      <c r="B92" s="44"/>
      <c r="C92" s="125"/>
      <c r="D92" s="182">
        <f>D78/D90*100</f>
        <v>11.008803438767718</v>
      </c>
      <c r="E92" s="181"/>
      <c r="F92" s="182">
        <f>F78/F90*100</f>
        <v>11.910830244511642</v>
      </c>
      <c r="G92" s="140"/>
      <c r="H92" s="141"/>
      <c r="I92" s="142"/>
    </row>
    <row r="93" spans="1:12" s="8" customFormat="1">
      <c r="A93" s="45" t="s">
        <v>55</v>
      </c>
      <c r="B93" s="8" t="s">
        <v>56</v>
      </c>
      <c r="D93" s="157"/>
      <c r="F93" s="157"/>
      <c r="G93" s="194"/>
      <c r="H93" s="194"/>
      <c r="I93" s="194"/>
    </row>
    <row r="94" spans="1:12" s="8" customFormat="1" ht="23.25">
      <c r="A94" s="45" t="s">
        <v>64</v>
      </c>
    </row>
    <row r="95" spans="1:12" s="8" customFormat="1" ht="23.25">
      <c r="A95" s="45" t="s">
        <v>65</v>
      </c>
      <c r="G95" s="60"/>
      <c r="H95" s="60"/>
      <c r="I95" s="127"/>
    </row>
    <row r="96" spans="1:12" s="8" customFormat="1" ht="23.25">
      <c r="A96" s="45" t="s">
        <v>66</v>
      </c>
      <c r="G96" s="61"/>
      <c r="H96" s="61"/>
      <c r="I96" s="71"/>
    </row>
    <row r="97" spans="1:9" s="8" customFormat="1" ht="23.25">
      <c r="A97" s="45" t="s">
        <v>67</v>
      </c>
      <c r="G97" s="61"/>
      <c r="H97" s="61"/>
      <c r="I97" s="71"/>
    </row>
    <row r="98" spans="1:9" s="8" customFormat="1" ht="23.25">
      <c r="A98" s="46" t="s">
        <v>58</v>
      </c>
      <c r="G98" s="61"/>
      <c r="H98" s="61"/>
      <c r="I98" s="71"/>
    </row>
    <row r="99" spans="1:9">
      <c r="A99" s="46" t="s">
        <v>59</v>
      </c>
      <c r="B99" s="8"/>
      <c r="C99" s="8"/>
      <c r="D99" s="8"/>
      <c r="E99" s="8"/>
      <c r="F99" s="8"/>
      <c r="G99" s="62"/>
      <c r="H99" s="62"/>
      <c r="I99" s="72"/>
    </row>
    <row r="100" spans="1:9">
      <c r="A100" s="46"/>
      <c r="B100" s="8"/>
      <c r="C100" s="8"/>
      <c r="D100" s="8"/>
      <c r="E100" s="8"/>
      <c r="F100" s="8"/>
      <c r="G100" s="62"/>
      <c r="H100" s="62"/>
      <c r="I100" s="72"/>
    </row>
    <row r="101" spans="1:9">
      <c r="A101" s="47"/>
      <c r="B101" s="48"/>
      <c r="C101" s="102"/>
      <c r="D101" s="77"/>
      <c r="E101" s="77"/>
      <c r="F101" s="77"/>
      <c r="G101" s="63"/>
      <c r="H101" s="63"/>
      <c r="I101" s="73"/>
    </row>
    <row r="102" spans="1:9">
      <c r="A102" s="47"/>
      <c r="B102" s="48"/>
      <c r="C102" s="102"/>
      <c r="D102" s="103"/>
      <c r="E102" s="77"/>
      <c r="F102" s="104"/>
      <c r="G102" s="64"/>
      <c r="H102" s="64"/>
      <c r="I102" s="74"/>
    </row>
    <row r="103" spans="1:9">
      <c r="A103" s="49"/>
      <c r="B103" s="50"/>
      <c r="C103" s="105"/>
      <c r="D103" s="103"/>
      <c r="E103" s="77"/>
      <c r="F103" s="77"/>
      <c r="G103" s="65"/>
      <c r="H103" s="65"/>
      <c r="I103" s="75"/>
    </row>
    <row r="105" spans="1:9">
      <c r="D105" s="77"/>
      <c r="F105" s="77"/>
      <c r="G105" s="51"/>
    </row>
    <row r="106" spans="1:9">
      <c r="D106" s="77"/>
      <c r="F106" s="77"/>
      <c r="G106" s="51"/>
    </row>
    <row r="107" spans="1:9">
      <c r="D107" s="77"/>
      <c r="F107" s="77"/>
      <c r="G107" s="51"/>
    </row>
    <row r="109" spans="1:9">
      <c r="D109" s="77"/>
      <c r="F109" s="77"/>
      <c r="G109" s="51"/>
    </row>
    <row r="110" spans="1:9">
      <c r="D110" s="77"/>
      <c r="F110" s="77"/>
      <c r="G110" s="51"/>
    </row>
    <row r="111" spans="1:9">
      <c r="D111" s="77"/>
      <c r="F111" s="77"/>
      <c r="G111" s="51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2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Jan-July 2024</vt:lpstr>
      <vt:lpstr>'Jan-July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Muhamad Muslimat Amat Usman</cp:lastModifiedBy>
  <cp:lastPrinted>2024-04-03T06:48:26Z</cp:lastPrinted>
  <dcterms:created xsi:type="dcterms:W3CDTF">2016-09-13T01:53:00Z</dcterms:created>
  <dcterms:modified xsi:type="dcterms:W3CDTF">2024-09-06T01:56:54Z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